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obchod\Partneři\CzechELib 2026\BMJ\materiály\"/>
    </mc:Choice>
  </mc:AlternateContent>
  <xr:revisionPtr revIDLastSave="0" documentId="13_ncr:1_{112262EE-E88A-4A1F-BEBA-72888557E2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- BMJ Journals Collection -" sheetId="2" r:id="rId1"/>
    <sheet name="Standard Collection" sheetId="1" r:id="rId2"/>
    <sheet name="Products outside the collection" sheetId="3" r:id="rId3"/>
    <sheet name="Essentials Academic ROW" sheetId="4" state="hidden" r:id="rId4"/>
    <sheet name="Open access titles" sheetId="5" state="hidden" r:id="rId5"/>
    <sheet name="Essentials Healthcare ROW" sheetId="6" state="hidden" r:id="rId6"/>
    <sheet name="2024 ARCHIVE journals" sheetId="7" state="hidden" r:id="rId7"/>
    <sheet name="All journals" sheetId="8" state="hidden" r:id="rId8"/>
    <sheet name="IFs" sheetId="9" state="hidden" r:id="rId9"/>
    <sheet name="Alerter" sheetId="10" state="hidden" r:id="rId10"/>
  </sheets>
  <definedNames>
    <definedName name="_xlnm._FilterDatabase" localSheetId="7" hidden="1">'All journals'!$A$1:$M$71</definedName>
    <definedName name="_xlnm._FilterDatabase" localSheetId="3" hidden="1">'Essentials Academic ROW'!$A$1:$AH$13</definedName>
    <definedName name="_xlnm._FilterDatabase" localSheetId="5" hidden="1">'Essentials Healthcare ROW'!$A$1:$AH$14</definedName>
    <definedName name="_xlnm._FilterDatabase" localSheetId="0" hidden="1">'NEW - BMJ Journals Collection -'!$A$1:$T$36</definedName>
    <definedName name="_xlnm._FilterDatabase" localSheetId="2" hidden="1">'Products outside the collection'!$A$1:$AF$5</definedName>
  </definedNames>
  <calcPr calcId="191029"/>
</workbook>
</file>

<file path=xl/calcChain.xml><?xml version="1.0" encoding="utf-8"?>
<calcChain xmlns="http://schemas.openxmlformats.org/spreadsheetml/2006/main">
  <c r="A1" i="10" l="1" a="1"/>
  <c r="A1" i="10" s="1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C68" i="8"/>
  <c r="C66" i="8"/>
  <c r="C65" i="8"/>
  <c r="C63" i="8"/>
  <c r="C59" i="8"/>
  <c r="C58" i="8"/>
  <c r="C57" i="8"/>
  <c r="C54" i="8"/>
  <c r="C51" i="8"/>
  <c r="C50" i="8"/>
  <c r="C47" i="8"/>
  <c r="C46" i="8"/>
  <c r="C44" i="8"/>
  <c r="C32" i="8"/>
  <c r="C29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1" i="8"/>
  <c r="C10" i="8"/>
  <c r="C9" i="8"/>
  <c r="C8" i="8"/>
  <c r="C7" i="8"/>
  <c r="C6" i="8"/>
  <c r="C5" i="8"/>
  <c r="C4" i="8"/>
  <c r="C3" i="8"/>
  <c r="C2" i="8"/>
  <c r="L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13" authorId="0" shapeId="0" xr:uid="{00000000-0006-0000-0700-000001000000}">
      <text>
        <r>
          <rPr>
            <sz val="10"/>
            <color rgb="FF000000"/>
            <rFont val="Arial"/>
            <family val="2"/>
            <charset val="238"/>
          </rPr>
          <t>Re-launched as BMJ EBM 24th Jan 2018</t>
        </r>
      </text>
    </comment>
  </commentList>
</comments>
</file>

<file path=xl/sharedStrings.xml><?xml version="1.0" encoding="utf-8"?>
<sst xmlns="http://schemas.openxmlformats.org/spreadsheetml/2006/main" count="4315" uniqueCount="895">
  <si>
    <t>Journal</t>
  </si>
  <si>
    <t>Product</t>
  </si>
  <si>
    <t>Journal Acronym</t>
  </si>
  <si>
    <t>Launch Type</t>
  </si>
  <si>
    <t>Specialty Category</t>
  </si>
  <si>
    <t>Cheat Sheet</t>
  </si>
  <si>
    <t>Journal Launch Date</t>
  </si>
  <si>
    <t>BMA/BMJ Launch Date</t>
  </si>
  <si>
    <t>BMJ Archive</t>
  </si>
  <si>
    <t>PDF coverage start (include VOL, ISS, YEAR)</t>
  </si>
  <si>
    <t>HTML coverage start (Vol, Iss, Year)</t>
  </si>
  <si>
    <t>URL</t>
  </si>
  <si>
    <t>Highwire Code</t>
  </si>
  <si>
    <t>Print ISSN</t>
  </si>
  <si>
    <t>Publication Model</t>
  </si>
  <si>
    <t>Journal available in 
Print, Online, Both</t>
  </si>
  <si>
    <t>Frequency</t>
  </si>
  <si>
    <t>Ownership</t>
  </si>
  <si>
    <t>Society</t>
  </si>
  <si>
    <t>Society URL</t>
  </si>
  <si>
    <t>ADC: Education &amp; Practice</t>
  </si>
  <si>
    <t>EP</t>
  </si>
  <si>
    <t>New</t>
  </si>
  <si>
    <t>Paediatrics</t>
  </si>
  <si>
    <t>See ADC</t>
  </si>
  <si>
    <t>Vol 89 Iss 1 2004</t>
  </si>
  <si>
    <t>https://ep.bmj.com</t>
  </si>
  <si>
    <t>edpract</t>
  </si>
  <si>
    <t>1743-0585</t>
  </si>
  <si>
    <t>Hybrid</t>
  </si>
  <si>
    <t>Both</t>
  </si>
  <si>
    <t>Bi-monthly</t>
  </si>
  <si>
    <t>Co-owned</t>
  </si>
  <si>
    <t>RCPCH</t>
  </si>
  <si>
    <t>ADC: Fetal &amp; Neonatal</t>
  </si>
  <si>
    <t>FNN</t>
  </si>
  <si>
    <t>Vol 70 Iss 1 1994</t>
  </si>
  <si>
    <t>Vol 76 Iss 1 1997</t>
  </si>
  <si>
    <t>https://fn.bmj.com</t>
  </si>
  <si>
    <t>fetalneonatal</t>
  </si>
  <si>
    <t>1359-2998</t>
  </si>
  <si>
    <t>https://www.rcpch.ac.uk/</t>
  </si>
  <si>
    <t>Archives of Disease in Childhood</t>
  </si>
  <si>
    <t>ADC</t>
  </si>
  <si>
    <t>Vol 1 Iss 1 1926</t>
  </si>
  <si>
    <t>https://adc.bmj.com</t>
  </si>
  <si>
    <t>archdischild</t>
  </si>
  <si>
    <t>0003-9888</t>
  </si>
  <si>
    <t>Monthly</t>
  </si>
  <si>
    <t>BMJ Evidence-Based Medicine</t>
  </si>
  <si>
    <t>BMJ EBM</t>
  </si>
  <si>
    <t>General Medicine</t>
  </si>
  <si>
    <t>Vol 1 Iss 1 1995</t>
  </si>
  <si>
    <t>Vol 4 Iss 6 1999</t>
  </si>
  <si>
    <t>https://ebm.bmj.com</t>
  </si>
  <si>
    <t>ebmed</t>
  </si>
  <si>
    <t>2515-446X</t>
  </si>
  <si>
    <t>Online</t>
  </si>
  <si>
    <t>Wholly owned</t>
  </si>
  <si>
    <t>N/A</t>
  </si>
  <si>
    <t>BMJ Quality &amp; Safety</t>
  </si>
  <si>
    <t>BMJ QS</t>
  </si>
  <si>
    <t>Public Health</t>
  </si>
  <si>
    <t>Vol 1 Iss 1 1992</t>
  </si>
  <si>
    <t>Vol 9 Iss 1 2000</t>
  </si>
  <si>
    <t>https://qualitysafety.bmj.com</t>
  </si>
  <si>
    <t>qhc</t>
  </si>
  <si>
    <t>2044-5415</t>
  </si>
  <si>
    <t>The Health Foundation</t>
  </si>
  <si>
    <t>https://www.health.org.uk/</t>
  </si>
  <si>
    <t>British Journal of Ophthalmology</t>
  </si>
  <si>
    <t>BJO</t>
  </si>
  <si>
    <t>Ophthalmology</t>
  </si>
  <si>
    <t>Vol 1 Iss 1 1917</t>
  </si>
  <si>
    <t>Vol 81 Iss 1 1997</t>
  </si>
  <si>
    <t>https://bjo.bmj.com</t>
  </si>
  <si>
    <t>bjophthalmol</t>
  </si>
  <si>
    <t>0007-1161</t>
  </si>
  <si>
    <t>British Journal of Sports Medicine</t>
  </si>
  <si>
    <t>BJSM</t>
  </si>
  <si>
    <t>Transition</t>
  </si>
  <si>
    <t>Sports and Exercise Medicine</t>
  </si>
  <si>
    <t>Vol 1 Iss 1 1964</t>
  </si>
  <si>
    <t>Vol 34 Iss 1 2000</t>
  </si>
  <si>
    <t>https://bjsm.bmj.com</t>
  </si>
  <si>
    <t>bjsports</t>
  </si>
  <si>
    <t>0306-3674</t>
  </si>
  <si>
    <t>Bi-weekly</t>
  </si>
  <si>
    <t>BASEM</t>
  </si>
  <si>
    <t>https://www.basem.co.uk/</t>
  </si>
  <si>
    <t>Emergency Medicine Journal</t>
  </si>
  <si>
    <t>EMJ</t>
  </si>
  <si>
    <t>Emergency Medicine</t>
  </si>
  <si>
    <t>Vol 1 Iss 1 1984</t>
  </si>
  <si>
    <t>Vol 17 Iss 1 2000</t>
  </si>
  <si>
    <t>https://emj.bmj.com</t>
  </si>
  <si>
    <t>emermed</t>
  </si>
  <si>
    <t>1472-0205</t>
  </si>
  <si>
    <t>RCEM</t>
  </si>
  <si>
    <t>http://www.rcem.ac.uk/</t>
  </si>
  <si>
    <t>Evidence-Based Nursing</t>
  </si>
  <si>
    <t>EBN</t>
  </si>
  <si>
    <t>Nursing</t>
  </si>
  <si>
    <t>Vol 1 Iss 1 1998</t>
  </si>
  <si>
    <t>https://ebn.bmj.com</t>
  </si>
  <si>
    <t>ebnurs</t>
  </si>
  <si>
    <t>1367-6539</t>
  </si>
  <si>
    <t>Quarterly</t>
  </si>
  <si>
    <t>RCNi</t>
  </si>
  <si>
    <t>Frontline Gastroenterology</t>
  </si>
  <si>
    <t>FG</t>
  </si>
  <si>
    <t>Gastroenterology</t>
  </si>
  <si>
    <t>Vol 1 Iss 1 2010</t>
  </si>
  <si>
    <t>Vol 1 Iss 3 2010</t>
  </si>
  <si>
    <t>https://fg.bmj.com</t>
  </si>
  <si>
    <t>flgastro</t>
  </si>
  <si>
    <t>2041-4137</t>
  </si>
  <si>
    <t>BSG</t>
  </si>
  <si>
    <t>https://www.bsg.org.uk/</t>
  </si>
  <si>
    <t>Gut</t>
  </si>
  <si>
    <t>GUT</t>
  </si>
  <si>
    <t>Vol 1 Iss 1 1960</t>
  </si>
  <si>
    <t>Volume 42 Iss 2 1997</t>
  </si>
  <si>
    <t>https://gut.bmj.com</t>
  </si>
  <si>
    <t>gutjnl</t>
  </si>
  <si>
    <t>0017-5749</t>
  </si>
  <si>
    <t>Heart</t>
  </si>
  <si>
    <t>HEART</t>
  </si>
  <si>
    <t>Cardiology</t>
  </si>
  <si>
    <t>Vol 1 Iss 1939</t>
  </si>
  <si>
    <t>Vol 78 Iss 4 1997</t>
  </si>
  <si>
    <t>https://heart.bmj.com</t>
  </si>
  <si>
    <t>heartjnl</t>
  </si>
  <si>
    <t>1355-6037</t>
  </si>
  <si>
    <t>British Cardiovascular Society</t>
  </si>
  <si>
    <t>www.bcs.com</t>
  </si>
  <si>
    <t>Injury Prevention</t>
  </si>
  <si>
    <t>IP</t>
  </si>
  <si>
    <t>in progress</t>
  </si>
  <si>
    <t>Vol 4 Iss 1 1998</t>
  </si>
  <si>
    <t>https://injuryprevention.bmj.com/</t>
  </si>
  <si>
    <t>injuryprev</t>
  </si>
  <si>
    <t>1353-8047</t>
  </si>
  <si>
    <t>SAVIR</t>
  </si>
  <si>
    <t>http://www.savirweb.org/</t>
  </si>
  <si>
    <t>Journal of Clinical Pathology</t>
  </si>
  <si>
    <t>JCP</t>
  </si>
  <si>
    <t>Pathology</t>
  </si>
  <si>
    <t>Vol 1 Iss 1 1947</t>
  </si>
  <si>
    <t>Vol 1 Iss 1 2000</t>
  </si>
  <si>
    <t>https://jcp.bmj.com</t>
  </si>
  <si>
    <t>jclinpath</t>
  </si>
  <si>
    <t>0021-9746</t>
  </si>
  <si>
    <t>ACP</t>
  </si>
  <si>
    <t>www.pathologists.org.uk</t>
  </si>
  <si>
    <t>Journal of Epidemiology &amp; Community Health</t>
  </si>
  <si>
    <t>JECH</t>
  </si>
  <si>
    <t>In progress</t>
  </si>
  <si>
    <t>Vol 54 Iss 1 2000</t>
  </si>
  <si>
    <t>https://jech.bmj.com</t>
  </si>
  <si>
    <t>jech</t>
  </si>
  <si>
    <t>0143-005X</t>
  </si>
  <si>
    <t>Journal of Medical Ethics</t>
  </si>
  <si>
    <t>JME</t>
  </si>
  <si>
    <t>Ethics</t>
  </si>
  <si>
    <t>Vol 1 Iss 1 1975</t>
  </si>
  <si>
    <t>Vol 26 Iss 1 2000</t>
  </si>
  <si>
    <t>https://jme.bmj.com</t>
  </si>
  <si>
    <t>medethics</t>
  </si>
  <si>
    <t>0306-6800</t>
  </si>
  <si>
    <t>Institute of Medical Ethics</t>
  </si>
  <si>
    <t>Journal of Medical Genetics</t>
  </si>
  <si>
    <t>JMG</t>
  </si>
  <si>
    <t>Genetics</t>
  </si>
  <si>
    <t>Vol 36 Iss 2 1999</t>
  </si>
  <si>
    <t>https://jmg.bmj.com</t>
  </si>
  <si>
    <t>jmedgenet</t>
  </si>
  <si>
    <t>0022-2593</t>
  </si>
  <si>
    <t>Journal of NeuroInterventional Surgery</t>
  </si>
  <si>
    <t>JNIS</t>
  </si>
  <si>
    <t>Neurosurgery</t>
  </si>
  <si>
    <t>Vol 1 Iss 1 2009</t>
  </si>
  <si>
    <t>https://jnis.bmj.com</t>
  </si>
  <si>
    <t>neurintsurg</t>
  </si>
  <si>
    <t>1759-8478</t>
  </si>
  <si>
    <t>Society of NeuroInterventional Surgery</t>
  </si>
  <si>
    <t>http://www.snisonline.org/</t>
  </si>
  <si>
    <t>Journal of Neurology, Neurosurgery &amp; Psychiatry</t>
  </si>
  <si>
    <t>JNNP</t>
  </si>
  <si>
    <t>Neurology</t>
  </si>
  <si>
    <t>Vol s1-1, Issue 1</t>
  </si>
  <si>
    <t>Vol 63 Iss 1 1997</t>
  </si>
  <si>
    <t>https://jnnp.bmj.com</t>
  </si>
  <si>
    <t>jnnp</t>
  </si>
  <si>
    <t>0022-3050</t>
  </si>
  <si>
    <t>Medical Humanities</t>
  </si>
  <si>
    <t>MH</t>
  </si>
  <si>
    <t>https://mh.bmj.com</t>
  </si>
  <si>
    <t>medhum</t>
  </si>
  <si>
    <t>1468-215X</t>
  </si>
  <si>
    <t>Occupational and Environmental Medicine</t>
  </si>
  <si>
    <t>OEM</t>
  </si>
  <si>
    <t>Occupational Medicine</t>
  </si>
  <si>
    <t>Vol 1 Iss 1 1944</t>
  </si>
  <si>
    <t>Vol 57 Iss 1 2000</t>
  </si>
  <si>
    <t>https://oem.bmj.com</t>
  </si>
  <si>
    <t>oemed</t>
  </si>
  <si>
    <t>1351-0711</t>
  </si>
  <si>
    <t>Practical Neurology</t>
  </si>
  <si>
    <t>PN</t>
  </si>
  <si>
    <t>Vol 1 Iss 1 2001</t>
  </si>
  <si>
    <t>Vol 6 Iss 1 2006</t>
  </si>
  <si>
    <t>https://pn.bmj.com</t>
  </si>
  <si>
    <t>practneurol</t>
  </si>
  <si>
    <t>1474-7758</t>
  </si>
  <si>
    <t>ABN</t>
  </si>
  <si>
    <t>https://www.theabn.org/</t>
  </si>
  <si>
    <t>Sexually Transmitted Infections</t>
  </si>
  <si>
    <t>STI</t>
  </si>
  <si>
    <t>Sexual and Reproductive Medicine</t>
  </si>
  <si>
    <t>Vol 1 Iss 1 1925</t>
  </si>
  <si>
    <t>Vol 76 Iss 1 2000</t>
  </si>
  <si>
    <t>https://sti.bmj.com</t>
  </si>
  <si>
    <t>sextrans</t>
  </si>
  <si>
    <t>1368-4973</t>
  </si>
  <si>
    <t>8 issues a year</t>
  </si>
  <si>
    <t>British Association for Sexual Health and HIV (BASHH)</t>
  </si>
  <si>
    <t>www.bashh.org</t>
  </si>
  <si>
    <t>Thorax</t>
  </si>
  <si>
    <t>THORAX</t>
  </si>
  <si>
    <t>Respiratory Medicine</t>
  </si>
  <si>
    <t>Vol 1 Iss 1 1946</t>
  </si>
  <si>
    <t>Vol 53 Iss 3 1998</t>
  </si>
  <si>
    <t>https://thorax.bmj.com</t>
  </si>
  <si>
    <t>thoraxjnl</t>
  </si>
  <si>
    <t>0040-6376</t>
  </si>
  <si>
    <t>BTS</t>
  </si>
  <si>
    <t>https://www.brit-thoracic.org.uk</t>
  </si>
  <si>
    <t>Tobacco Control</t>
  </si>
  <si>
    <t>TC</t>
  </si>
  <si>
    <t>Vol 7 Iss 1 1998</t>
  </si>
  <si>
    <t>https://tobaccocontrol.bmj.com</t>
  </si>
  <si>
    <t>tobaccocontrol</t>
  </si>
  <si>
    <t>0964-4563</t>
  </si>
  <si>
    <t>B-monthly</t>
  </si>
  <si>
    <t xml:space="preserve">BMJ Immunology </t>
  </si>
  <si>
    <t>BMJ Innovations</t>
  </si>
  <si>
    <t>BMJ INNOV</t>
  </si>
  <si>
    <t>Medical Informatics</t>
  </si>
  <si>
    <t>Vol 1 Iss 1 2015</t>
  </si>
  <si>
    <t>https://innovations.bmj.com</t>
  </si>
  <si>
    <t>bmjinnov</t>
  </si>
  <si>
    <t>2055-8074</t>
  </si>
  <si>
    <t>BMJ Leader</t>
  </si>
  <si>
    <t>Healthcare</t>
  </si>
  <si>
    <t>Vol 1 Iss 1 2017</t>
  </si>
  <si>
    <t>https://bmjleader.bmj.com/</t>
  </si>
  <si>
    <t>leader</t>
  </si>
  <si>
    <t>Faculty of Medical Leadership and Management (FMLM)</t>
  </si>
  <si>
    <t>https://www.fmlm.ac.uk/</t>
  </si>
  <si>
    <t>BMJ Military Health</t>
  </si>
  <si>
    <t>BMJ MH</t>
  </si>
  <si>
    <t>Military Medicine</t>
  </si>
  <si>
    <t>Vol 1 Iss 1 1903</t>
  </si>
  <si>
    <t>Vol 160 Iss 1 2014</t>
  </si>
  <si>
    <t>https://militaryhealth.bmj.com</t>
  </si>
  <si>
    <t>2633-3767</t>
  </si>
  <si>
    <t>6 issues a year</t>
  </si>
  <si>
    <t>BMJ Sexual &amp; Reproductive Health</t>
  </si>
  <si>
    <t>BMJ SRH</t>
  </si>
  <si>
    <t>Vol 37 Iss 1 2011</t>
  </si>
  <si>
    <t>https://srh.bmj.com/</t>
  </si>
  <si>
    <t>familyplanning</t>
  </si>
  <si>
    <t>2515-1991</t>
  </si>
  <si>
    <t>Faculty of Sexual and Reproductive Healthcare</t>
  </si>
  <si>
    <t>www.fsrh.org</t>
  </si>
  <si>
    <t>BMJ Supportive &amp; Palliative Care</t>
  </si>
  <si>
    <t>BMJ SPCARE</t>
  </si>
  <si>
    <t>Vol 1 Iss 1 2011</t>
  </si>
  <si>
    <t>https://spcare.bmj.com</t>
  </si>
  <si>
    <t>bmjspcare</t>
  </si>
  <si>
    <t>2045-435X</t>
  </si>
  <si>
    <t>Considerations in Medicine</t>
  </si>
  <si>
    <t>CIM</t>
  </si>
  <si>
    <t>n/a</t>
  </si>
  <si>
    <t>Subscription</t>
  </si>
  <si>
    <t>Drug and Therapeutics Bulletin</t>
  </si>
  <si>
    <t>DTB</t>
  </si>
  <si>
    <t>Vol 1 Iss 1 1962</t>
  </si>
  <si>
    <t>Vol 32 Iss 1 1994</t>
  </si>
  <si>
    <t xml:space="preserve">0012-6543 </t>
  </si>
  <si>
    <t>European Journal of Hospital Pharmacy</t>
  </si>
  <si>
    <t>EJHP</t>
  </si>
  <si>
    <t>Pharmacology</t>
  </si>
  <si>
    <t>Vol 19 Iss 1 2012</t>
  </si>
  <si>
    <t>https://ejhp.bmj.com</t>
  </si>
  <si>
    <t>ejhpharm</t>
  </si>
  <si>
    <t>2047-9956</t>
  </si>
  <si>
    <t>European Association of Hospital Pharmacists</t>
  </si>
  <si>
    <t>www.eahp.eu</t>
  </si>
  <si>
    <t>Regional Anesthesia &amp; Pain Medicine</t>
  </si>
  <si>
    <t>RAPM</t>
  </si>
  <si>
    <t>Anesthesiology</t>
  </si>
  <si>
    <t>Vol 44 Iss 1 2019</t>
  </si>
  <si>
    <t>https://rapm.bmj.com</t>
  </si>
  <si>
    <t>rapm</t>
  </si>
  <si>
    <t>1098-7339</t>
  </si>
  <si>
    <t>American Society of Regional Anesthesia &amp; Pain Medicine</t>
  </si>
  <si>
    <t>https://www.asra.com/</t>
  </si>
  <si>
    <t>Online ISSN</t>
  </si>
  <si>
    <t>Launch Status</t>
  </si>
  <si>
    <t>Office</t>
  </si>
  <si>
    <t>Cost Centre</t>
  </si>
  <si>
    <t>Old Revenue Code</t>
  </si>
  <si>
    <t>Print, Online, Both</t>
  </si>
  <si>
    <t>Commissioned or unsolicted content?</t>
  </si>
  <si>
    <t>Website Copyright Line</t>
  </si>
  <si>
    <t>Archive Access Rules</t>
  </si>
  <si>
    <t># Articles in Archive</t>
  </si>
  <si>
    <t>Delayed OA policy?</t>
  </si>
  <si>
    <t>Collection</t>
  </si>
  <si>
    <t>BMJ Case Reports</t>
  </si>
  <si>
    <t>1757-790X</t>
  </si>
  <si>
    <t>Launched</t>
  </si>
  <si>
    <t>BMJ CR</t>
  </si>
  <si>
    <t>UK</t>
  </si>
  <si>
    <t>Vol 2009 Iss 1? 2008</t>
  </si>
  <si>
    <t>https://casereports.bmj.com</t>
  </si>
  <si>
    <t>casereports</t>
  </si>
  <si>
    <t>JJJ3432</t>
  </si>
  <si>
    <t>Fellowship</t>
  </si>
  <si>
    <t>Continuous</t>
  </si>
  <si>
    <t>Unsolicited</t>
  </si>
  <si>
    <t>Copyright © 2019 BMJ Publishing Group Ltd. All rights reserved.</t>
  </si>
  <si>
    <t>All behind access controls</t>
  </si>
  <si>
    <t>Non-OA content deposited in PMC after two years</t>
  </si>
  <si>
    <t>None</t>
  </si>
  <si>
    <t>2515-3927</t>
  </si>
  <si>
    <t>https://considerations.bmj.com/</t>
  </si>
  <si>
    <t>conmed</t>
  </si>
  <si>
    <t>JJJ1533</t>
  </si>
  <si>
    <t>Commissioned</t>
  </si>
  <si>
    <t>CESAS Medical</t>
  </si>
  <si>
    <t>Copyright © 2019 BMJ Publishing Group Ltd and CESAS Publications Ltd . All rights reserved.</t>
  </si>
  <si>
    <t>NA</t>
  </si>
  <si>
    <t>1755-5248</t>
  </si>
  <si>
    <t>Vol Iss1-1, Issue 1, 1962</t>
  </si>
  <si>
    <t>https://dtb.bmj.com</t>
  </si>
  <si>
    <t>dtb</t>
  </si>
  <si>
    <t>0012-6543</t>
  </si>
  <si>
    <t>JJJ2435</t>
  </si>
  <si>
    <t>Copyright © 2018 BMJ Publishing Group Ltd. All rights reserved.</t>
  </si>
  <si>
    <t>Standard</t>
  </si>
  <si>
    <t>The BMJ</t>
  </si>
  <si>
    <t>1756-1833</t>
  </si>
  <si>
    <t>BMJ (The)</t>
  </si>
  <si>
    <t>Oct 1840</t>
  </si>
  <si>
    <t>Oct/1840</t>
  </si>
  <si>
    <t>Vol s1-1 1840</t>
  </si>
  <si>
    <t>Vol 308 Iss 7 1994</t>
  </si>
  <si>
    <t>https://bmj.com</t>
  </si>
  <si>
    <t>bmj</t>
  </si>
  <si>
    <t>0959-8154</t>
  </si>
  <si>
    <t>JBM1700</t>
  </si>
  <si>
    <t>Fortnightly</t>
  </si>
  <si>
    <t>Copyright © 2019 BMJ Publishing Group Ltd</t>
  </si>
  <si>
    <t>Essential Collections</t>
  </si>
  <si>
    <t>DDC</t>
  </si>
  <si>
    <t>1743-0593</t>
  </si>
  <si>
    <t>JJJ1204</t>
  </si>
  <si>
    <t>Copyright © 2019 BMJ Publishing Group Ltd &amp; Royal College of Paediatrics and Child Health. All rights reserved</t>
  </si>
  <si>
    <t>ROW Academic</t>
  </si>
  <si>
    <t>1468-2052</t>
  </si>
  <si>
    <t>1468-2044</t>
  </si>
  <si>
    <t>Copyright © 2019 BMJ Publishing Group Ltd &amp; Royal College of Paediatrics and Child Health.. All rights reserved</t>
  </si>
  <si>
    <t>1472-0213</t>
  </si>
  <si>
    <t>JJJ1237</t>
  </si>
  <si>
    <t>Copyright © 2019 BMJ Publishing Group Ltd and the College of Emergency Medicine. All rights reserved</t>
  </si>
  <si>
    <t>1468-9618</t>
  </si>
  <si>
    <t>JJJ2041</t>
  </si>
  <si>
    <t>Copyright © 2019 BMJ Publishing Group Ltd &amp; RCNi Publishing Company Ltd. All rights reserved.</t>
  </si>
  <si>
    <t>2041-4145</t>
  </si>
  <si>
    <t>JJJ2244</t>
  </si>
  <si>
    <t>Copyright © 2019 BMJ Publishing Group Ltd &amp; British Society of Gastroenterology. All rights reserved</t>
  </si>
  <si>
    <t>1468-3288</t>
  </si>
  <si>
    <t>JJJ2246</t>
  </si>
  <si>
    <t>1468-6244</t>
  </si>
  <si>
    <t>JJJ2458</t>
  </si>
  <si>
    <t>1759-8486</t>
  </si>
  <si>
    <t>JAJ3068</t>
  </si>
  <si>
    <t>Copyright © 2019 Society of NeuroInterventional Surgery. All rights reserved</t>
  </si>
  <si>
    <t>Journal of Neurology Neurosurgery &amp; Psychiatry</t>
  </si>
  <si>
    <t>1468-330X</t>
  </si>
  <si>
    <t>JJJ3460</t>
  </si>
  <si>
    <t>Copyright © 2019 BMJ Publishing Group Ltd. All rights reserved</t>
  </si>
  <si>
    <t>1474-7766</t>
  </si>
  <si>
    <t>JJJ3469</t>
  </si>
  <si>
    <t>1468-3296</t>
  </si>
  <si>
    <t>JJJ2279</t>
  </si>
  <si>
    <t>Copyright © 2019 BMJ Publishing Group Ltd &amp; British Thoracic Society. All rights reserved</t>
  </si>
  <si>
    <t>3 year rolling access (agreed with BTS 2013)</t>
  </si>
  <si>
    <t>BMJ Global Health</t>
  </si>
  <si>
    <t>2059-7908</t>
  </si>
  <si>
    <t>BMJ GH</t>
  </si>
  <si>
    <t>Vol 1 Iss 1 2016</t>
  </si>
  <si>
    <t>https://gh.bmj.com</t>
  </si>
  <si>
    <t>bmjgh</t>
  </si>
  <si>
    <t>JJO3406</t>
  </si>
  <si>
    <t>OA</t>
  </si>
  <si>
    <t>BMJ Health &amp; Care Informatics</t>
  </si>
  <si>
    <t>2632-1009</t>
  </si>
  <si>
    <t>BMJ HCI</t>
  </si>
  <si>
    <t>Vol 22 Iss 1 2015</t>
  </si>
  <si>
    <t>http://informatics.bmj.com</t>
  </si>
  <si>
    <t>bmjhci</t>
  </si>
  <si>
    <t>JJO1230</t>
  </si>
  <si>
    <t>BCS, The Chartered Institute for IT</t>
  </si>
  <si>
    <t>https://www.bcs.org/</t>
  </si>
  <si>
    <t>Copyright © 2019 BMJ Publishing Group Ltd &amp; BCS, the Chartered Institute for IT. All rights reserved</t>
  </si>
  <si>
    <t>BMJ Neurology Open</t>
  </si>
  <si>
    <t>2632-6140</t>
  </si>
  <si>
    <t>BMJ NO</t>
  </si>
  <si>
    <t>Vol 1 Iss 1 2019</t>
  </si>
  <si>
    <t>https://neurologyopen.bmj.com</t>
  </si>
  <si>
    <t>bmjno</t>
  </si>
  <si>
    <t>JJO3515</t>
  </si>
  <si>
    <t xml:space="preserve">Australian and New Zealand Association of Neurologists </t>
  </si>
  <si>
    <t>https://www.anzan.org.au/</t>
  </si>
  <si>
    <t>Copyright © 2019 BMJ Publishing Group Ltd &amp; Australian and New Zealand Association of Neurologists. All rights reserved</t>
  </si>
  <si>
    <t>BMJ Nutrition, Prevention &amp; Health</t>
  </si>
  <si>
    <t>2516-5542</t>
  </si>
  <si>
    <t>BMJ NPH</t>
  </si>
  <si>
    <t>Nutrition</t>
  </si>
  <si>
    <t>Vol 1 Iss 1 2018</t>
  </si>
  <si>
    <t>https://nutrition.bmj.com</t>
  </si>
  <si>
    <t>bmjnph</t>
  </si>
  <si>
    <t>JJO3211</t>
  </si>
  <si>
    <t>2 issues a year</t>
  </si>
  <si>
    <t>The Need for Nutrition Education / Innovation Programme (NNEdPro)</t>
  </si>
  <si>
    <t>http://www.nnedpro.org.uk/</t>
  </si>
  <si>
    <t>Copyright © 2019 BMJ Publishing Group Ltd &amp; NNEdPro Global Centre for Nutrition and Health (Cambridge). All rights reserved</t>
  </si>
  <si>
    <t>BMJ Open</t>
  </si>
  <si>
    <t>2044-6055</t>
  </si>
  <si>
    <t>BMJ OPEN</t>
  </si>
  <si>
    <t>https://bmjopen.bmj.com/</t>
  </si>
  <si>
    <t>bmjopen</t>
  </si>
  <si>
    <t>JJO3412</t>
  </si>
  <si>
    <t>BMJ Open Diabetes Research &amp; Care</t>
  </si>
  <si>
    <t>2052-4897</t>
  </si>
  <si>
    <t>BMJ DRC</t>
  </si>
  <si>
    <t>US</t>
  </si>
  <si>
    <t>Diabetes</t>
  </si>
  <si>
    <t>Vol 1 Iss 1 2013</t>
  </si>
  <si>
    <t>https://drc.bmj.com</t>
  </si>
  <si>
    <t>bmjdrc</t>
  </si>
  <si>
    <t>JJO4413</t>
  </si>
  <si>
    <t>BMJ Open Gastroenterology</t>
  </si>
  <si>
    <t>2054-4774</t>
  </si>
  <si>
    <t>BMJ OG</t>
  </si>
  <si>
    <t>Vol 1 Iss 1 2014</t>
  </si>
  <si>
    <t>https://bmjopengastro.bmj.com</t>
  </si>
  <si>
    <t>bmjgast</t>
  </si>
  <si>
    <t>JJO2214</t>
  </si>
  <si>
    <t>BMJ Open Ophthalmology</t>
  </si>
  <si>
    <t>2397-3269</t>
  </si>
  <si>
    <t>BMJ OPHTH</t>
  </si>
  <si>
    <t>https://bmjophth.bmj.com</t>
  </si>
  <si>
    <t>bmjophth</t>
  </si>
  <si>
    <t>JJO2417</t>
  </si>
  <si>
    <t>BMJ Open Quality</t>
  </si>
  <si>
    <t>2399-6641</t>
  </si>
  <si>
    <t>BMJ OQ</t>
  </si>
  <si>
    <t>Vol 1 Iss 1 2012</t>
  </si>
  <si>
    <t>https://bmjopenquality.bmj.com/</t>
  </si>
  <si>
    <t>bmjqir</t>
  </si>
  <si>
    <t>JJO3418</t>
  </si>
  <si>
    <t>BMJ Open Respiratory Research</t>
  </si>
  <si>
    <t>2052-4439</t>
  </si>
  <si>
    <t>BMJ ORR</t>
  </si>
  <si>
    <t>https://bmjopenrespres.bmj.com</t>
  </si>
  <si>
    <t>bmjresp</t>
  </si>
  <si>
    <t>JJO2219</t>
  </si>
  <si>
    <t>BMJ Open Science</t>
  </si>
  <si>
    <t>2398-8703</t>
  </si>
  <si>
    <t>BMJ OS</t>
  </si>
  <si>
    <t>Preclinical Research</t>
  </si>
  <si>
    <t>https://openscience.bmj.com/</t>
  </si>
  <si>
    <t>bmjos</t>
  </si>
  <si>
    <t>JJO2420</t>
  </si>
  <si>
    <t>BMJ Open Sport &amp; Exercise Medicine</t>
  </si>
  <si>
    <t>2055-7647</t>
  </si>
  <si>
    <t>BMJ SEM</t>
  </si>
  <si>
    <t>See BJSM</t>
  </si>
  <si>
    <t>https://bmjopensem.bmj.com</t>
  </si>
  <si>
    <t>bmjosem</t>
  </si>
  <si>
    <t>2398-9459</t>
  </si>
  <si>
    <t>JJO3221</t>
  </si>
  <si>
    <t>Copyright © 2019 BMJ Publishing Group Ltd &amp; British Association of Sport and Exercise Medicine. All rights reserved</t>
  </si>
  <si>
    <t>BMJ Paediatrics Open</t>
  </si>
  <si>
    <t>2399-9772</t>
  </si>
  <si>
    <t>BMJ PO</t>
  </si>
  <si>
    <t>https://bmjpaedsopen.bmj.com</t>
  </si>
  <si>
    <t>bmjpo</t>
  </si>
  <si>
    <t>JJO1222</t>
  </si>
  <si>
    <t>Copyright © 2019 BMJ Publishing Group Ltd &amp; Royal College of Paediatrics and Child Health.. All rights reserved.</t>
  </si>
  <si>
    <t>BMJ Surgery, Interventions, &amp; Health Technologies</t>
  </si>
  <si>
    <t>2631-4940</t>
  </si>
  <si>
    <t>BMJ SIT</t>
  </si>
  <si>
    <t>Surgery</t>
  </si>
  <si>
    <t>https://sit.bmj.com</t>
  </si>
  <si>
    <t>bmjsit</t>
  </si>
  <si>
    <t>JJO1235</t>
  </si>
  <si>
    <t>Family Medicine and Community Health</t>
  </si>
  <si>
    <t>2009-8774</t>
  </si>
  <si>
    <t>FMCH</t>
  </si>
  <si>
    <t>China</t>
  </si>
  <si>
    <t>Family Medicine</t>
  </si>
  <si>
    <t>Vol 7 Iss 1 2019</t>
  </si>
  <si>
    <t>https://fmch.bmj.com</t>
  </si>
  <si>
    <t>fmch</t>
  </si>
  <si>
    <t>2305-6983</t>
  </si>
  <si>
    <t>JAO1050</t>
  </si>
  <si>
    <t>A330</t>
  </si>
  <si>
    <t>Chinese General Practice Press</t>
  </si>
  <si>
    <t>http://cgp.chinagp.net/bdgk/2013-03-04-29.html</t>
  </si>
  <si>
    <t>Copyright © 2019 The Chinese General Practice Press. All rights reserved</t>
  </si>
  <si>
    <t>Diamond</t>
  </si>
  <si>
    <t>General Psychiatry</t>
  </si>
  <si>
    <t>2517-729X</t>
  </si>
  <si>
    <t>GPSYCH</t>
  </si>
  <si>
    <t>Psychiatry</t>
  </si>
  <si>
    <t>January 2018</t>
  </si>
  <si>
    <t>Vole 31 Iss 2018</t>
  </si>
  <si>
    <t>https://gpsych.bmj.com</t>
  </si>
  <si>
    <t>gpsych</t>
  </si>
  <si>
    <t>2096-5923</t>
  </si>
  <si>
    <t>JJO1045</t>
  </si>
  <si>
    <t>A335</t>
  </si>
  <si>
    <t>Shanghai Mental Health Center</t>
  </si>
  <si>
    <t>http://www.smhc.org.cn/index_en.aspx</t>
  </si>
  <si>
    <t>Copyright © 2019 Shanghai Mental Health Center. All rights reserved.</t>
  </si>
  <si>
    <t>Integrated Healthcare Journal</t>
  </si>
  <si>
    <t>2399-5351</t>
  </si>
  <si>
    <t>IHJ</t>
  </si>
  <si>
    <t>https://ihj.bmj.com</t>
  </si>
  <si>
    <t>ihj</t>
  </si>
  <si>
    <t>JJO1225</t>
  </si>
  <si>
    <t>Royal Pharmaceutical Society</t>
  </si>
  <si>
    <t>www.rpharms.com</t>
  </si>
  <si>
    <t>Copyright © 2019 BMJ Publishing Group Ltd &amp; Royal Pharmaceutical Society of Great Britain. All rights reserved</t>
  </si>
  <si>
    <t>Journal for ImmunoTherapy of Cancer</t>
  </si>
  <si>
    <t>2051-1426</t>
  </si>
  <si>
    <t>JITC</t>
  </si>
  <si>
    <t>Oncology</t>
  </si>
  <si>
    <t>https://jitc.bmj.com</t>
  </si>
  <si>
    <t>jitc</t>
  </si>
  <si>
    <t>JJO1055</t>
  </si>
  <si>
    <t>A350</t>
  </si>
  <si>
    <t>Society for Immunotherapy of Cancer</t>
  </si>
  <si>
    <t>https://www.sitcancer.org/home</t>
  </si>
  <si>
    <t>Copyright © 2019 BMJ Publishing Group Ltd and Society for Immunotherapy of Cancer. All rights reserved</t>
  </si>
  <si>
    <t>Lupus Science &amp; Medicine</t>
  </si>
  <si>
    <t>2053-8790</t>
  </si>
  <si>
    <t>LSM</t>
  </si>
  <si>
    <t>Rheumatology</t>
  </si>
  <si>
    <t>https://lupus.bmj.com</t>
  </si>
  <si>
    <t>lupusscimed</t>
  </si>
  <si>
    <t>2398-8851</t>
  </si>
  <si>
    <t>JJO1263</t>
  </si>
  <si>
    <t>Lupus Foundation of America</t>
  </si>
  <si>
    <t>www.lupus.org</t>
  </si>
  <si>
    <t>Copyright © 2019 BMJ Publishing Group Ltd &amp; Lupus Foundation of America. All rights reserved</t>
  </si>
  <si>
    <t>Open Heart</t>
  </si>
  <si>
    <t>2053-3624</t>
  </si>
  <si>
    <t>OPENHEART</t>
  </si>
  <si>
    <t>https://openheart.bmj.com/</t>
  </si>
  <si>
    <t>openhrt</t>
  </si>
  <si>
    <t>2398-595X</t>
  </si>
  <si>
    <t>JJO1266</t>
  </si>
  <si>
    <t>Copyright © 2019 BMJ Publishing Group Ltd &amp; British Cardiovascular Society. All rights reserved.</t>
  </si>
  <si>
    <t>RMD Open</t>
  </si>
  <si>
    <t>2056-5933</t>
  </si>
  <si>
    <t>RMDOPEN</t>
  </si>
  <si>
    <t>https://rmdopen.bmj.com</t>
  </si>
  <si>
    <t>rmdopen</t>
  </si>
  <si>
    <t>2399-4983</t>
  </si>
  <si>
    <t>JJO1274</t>
  </si>
  <si>
    <t>EULAR</t>
  </si>
  <si>
    <t>https://www.eular.org/</t>
  </si>
  <si>
    <t>Copyright © 2019 BMJ Publishing Group Ltd &amp; European League Against Rheumatism. All rights reserved.</t>
  </si>
  <si>
    <t>Stroke and Vascular Neurology</t>
  </si>
  <si>
    <t>2059-8696</t>
  </si>
  <si>
    <t>SVN</t>
  </si>
  <si>
    <t>https://svn.bmj.com/</t>
  </si>
  <si>
    <t>svnbmj</t>
  </si>
  <si>
    <t>2059-8688</t>
  </si>
  <si>
    <t>JJO3077</t>
  </si>
  <si>
    <t>A646</t>
  </si>
  <si>
    <t>CSA</t>
  </si>
  <si>
    <t>http://www.chinastroke.net/En/</t>
  </si>
  <si>
    <t>Copyright © 2019 Chinese Stroke Association. All rights reserved</t>
  </si>
  <si>
    <t>Trauma Surgery &amp; Acute Care Open</t>
  </si>
  <si>
    <t>2397-5776</t>
  </si>
  <si>
    <t>TSACO</t>
  </si>
  <si>
    <t>https://tsaco.bmj.com/</t>
  </si>
  <si>
    <t>tsaco</t>
  </si>
  <si>
    <t>JJJ4081</t>
  </si>
  <si>
    <t>American Association for the Surgery of Trauma</t>
  </si>
  <si>
    <t>http://www.aast.org/Default.aspx</t>
  </si>
  <si>
    <t>Copyright © 2019 The American Association for the Surgery of Trauma. All rights reserved</t>
  </si>
  <si>
    <t>World Journal of Pediatric Surgery</t>
  </si>
  <si>
    <t>2516-5410</t>
  </si>
  <si>
    <t>WJPS</t>
  </si>
  <si>
    <t>https://wjps.bmj.com</t>
  </si>
  <si>
    <t>wjps</t>
  </si>
  <si>
    <t>JJO1060</t>
  </si>
  <si>
    <t>A453</t>
  </si>
  <si>
    <t>Children’s Hospital, Zhejiang University School of Medicine</t>
  </si>
  <si>
    <t>http://www.zjuch.com/</t>
  </si>
  <si>
    <t>Copyright © 2018 Children’s Hospital, Zhejiang University School of Medicine and Zhejiang University Press. All rights reserved.</t>
  </si>
  <si>
    <t>ROW Healthcare</t>
  </si>
  <si>
    <t>2044-5423</t>
  </si>
  <si>
    <t>JJJ3223</t>
  </si>
  <si>
    <t>Copyright © 2019 BMJ Publishing Group Ltd &amp; the Health Foundation. All rights reserved</t>
  </si>
  <si>
    <t>2045-4368</t>
  </si>
  <si>
    <t>JJJ3426</t>
  </si>
  <si>
    <t>Premier</t>
  </si>
  <si>
    <t>Annals of the Rheumatic Diseases</t>
  </si>
  <si>
    <t>1468-2060</t>
  </si>
  <si>
    <t>ARD</t>
  </si>
  <si>
    <t>Vol 78 Iss 1 1939</t>
  </si>
  <si>
    <t>Vol 56 Iss 1 1997</t>
  </si>
  <si>
    <t>https://ard.bmj.com</t>
  </si>
  <si>
    <t>annrheumdis</t>
  </si>
  <si>
    <t>0003-4967</t>
  </si>
  <si>
    <t>JJJ1202</t>
  </si>
  <si>
    <t>2515-4478</t>
  </si>
  <si>
    <t>JJJ2405</t>
  </si>
  <si>
    <t>1468-2079</t>
  </si>
  <si>
    <t>JJJ2428</t>
  </si>
  <si>
    <t>1473-0480</t>
  </si>
  <si>
    <t>JJJ3230</t>
  </si>
  <si>
    <t>1468-201X</t>
  </si>
  <si>
    <t>JJJ1247</t>
  </si>
  <si>
    <t>1475-5785</t>
  </si>
  <si>
    <t>JJJ1450</t>
  </si>
  <si>
    <t>Online (TBC)</t>
  </si>
  <si>
    <t>1472-4146</t>
  </si>
  <si>
    <t>JJJ1253</t>
  </si>
  <si>
    <t>Copyright © 2019 BMJ Publishing Group Ltd &amp; Association of Clinical Pathologists. All rights reserved</t>
  </si>
  <si>
    <t>including Molecular Pathology</t>
  </si>
  <si>
    <t>1470-2738</t>
  </si>
  <si>
    <t>JJJ1454</t>
  </si>
  <si>
    <t>1473-4257</t>
  </si>
  <si>
    <t>JJJ2257</t>
  </si>
  <si>
    <t>Copyright © 2019 BMJ Publishing Group Ltd &amp; Institute of Medical Ethics. All rights reserved.</t>
  </si>
  <si>
    <t>1473-4265</t>
  </si>
  <si>
    <t>JJJ2264</t>
  </si>
  <si>
    <t>Copyright © 2019 BMJ Publishing Group Ltd &amp; Institute of Medical Ethics. All rights reserved</t>
  </si>
  <si>
    <t>1470-7926</t>
  </si>
  <si>
    <t>JJJ2465</t>
  </si>
  <si>
    <t>1472-3263</t>
  </si>
  <si>
    <t>JJJ1475</t>
  </si>
  <si>
    <t>1468-3318</t>
  </si>
  <si>
    <t>JJJ1480</t>
  </si>
  <si>
    <t>Weekly</t>
  </si>
  <si>
    <t>Journal Title</t>
  </si>
  <si>
    <t>Print or Online</t>
  </si>
  <si>
    <t>Impact Factor</t>
  </si>
  <si>
    <t>Ranking</t>
  </si>
  <si>
    <t>Launch Date</t>
  </si>
  <si>
    <t>ALL</t>
  </si>
  <si>
    <t xml:space="preserve">6/14 ; 28/200 </t>
  </si>
  <si>
    <t>Jul 2009</t>
  </si>
  <si>
    <t>15/197</t>
  </si>
  <si>
    <t>May 1920</t>
  </si>
  <si>
    <t>Oct 2001</t>
  </si>
  <si>
    <t>NA Academic</t>
  </si>
  <si>
    <t xml:space="preserve">10/59 </t>
  </si>
  <si>
    <t>Jan 1917</t>
  </si>
  <si>
    <t>1/81</t>
  </si>
  <si>
    <t>Jan 1964</t>
  </si>
  <si>
    <t>Public health</t>
  </si>
  <si>
    <t xml:space="preserve">10/156 </t>
  </si>
  <si>
    <t>Jan 1947</t>
  </si>
  <si>
    <t xml:space="preserve">3/16 </t>
  </si>
  <si>
    <t xml:space="preserve">Apr 1975 </t>
  </si>
  <si>
    <t>Bi-annually</t>
  </si>
  <si>
    <t>Jun 2000</t>
  </si>
  <si>
    <t>NA Academic; ROW Healthcare &amp; Academic</t>
  </si>
  <si>
    <t xml:space="preserve">69/124 </t>
  </si>
  <si>
    <t>2004</t>
  </si>
  <si>
    <t>7/124</t>
  </si>
  <si>
    <t>Jan 1994</t>
  </si>
  <si>
    <t>http://adc.bmj.com</t>
  </si>
  <si>
    <t xml:space="preserve">12/124 </t>
  </si>
  <si>
    <t>Jan 1926</t>
  </si>
  <si>
    <t>NA Healthcare</t>
  </si>
  <si>
    <t>Jan 2000</t>
  </si>
  <si>
    <t>Postgraduate Medical Journal</t>
  </si>
  <si>
    <t>PMJ</t>
  </si>
  <si>
    <t>0032-5473</t>
  </si>
  <si>
    <t>1469-0756</t>
  </si>
  <si>
    <t xml:space="preserve">53/154 </t>
  </si>
  <si>
    <t>Oct 1925</t>
  </si>
  <si>
    <t>NA Healthcare &amp; Academic</t>
  </si>
  <si>
    <t xml:space="preserve">2/31 </t>
  </si>
  <si>
    <t>Jan 1939</t>
  </si>
  <si>
    <t>22/128</t>
  </si>
  <si>
    <t>Heart Asia</t>
  </si>
  <si>
    <t>HEARTASIA</t>
  </si>
  <si>
    <t>2398-5968</t>
  </si>
  <si>
    <t>1759-1104</t>
  </si>
  <si>
    <t>2009</t>
  </si>
  <si>
    <t>NA Healthcare &amp; Academic; ROW Healthcare</t>
  </si>
  <si>
    <t xml:space="preserve">1/94 </t>
  </si>
  <si>
    <t>Mar 1992</t>
  </si>
  <si>
    <t>NA Healthcare; ROW Healthcare &amp; Academic</t>
  </si>
  <si>
    <t>9/26</t>
  </si>
  <si>
    <t>Mar 1984</t>
  </si>
  <si>
    <t>2040-4137</t>
  </si>
  <si>
    <t>Apr 2010</t>
  </si>
  <si>
    <t xml:space="preserve">2/80 </t>
  </si>
  <si>
    <t>Mar 1960</t>
  </si>
  <si>
    <t>BMJ Simulation &amp; Technology Enhanced Learning</t>
  </si>
  <si>
    <t>BMJ STEL</t>
  </si>
  <si>
    <t>2056-6697</t>
  </si>
  <si>
    <t>Medical Education</t>
  </si>
  <si>
    <t>2015</t>
  </si>
  <si>
    <t>19/171</t>
  </si>
  <si>
    <t>Sep 1964</t>
  </si>
  <si>
    <t xml:space="preserve">35/94 </t>
  </si>
  <si>
    <t>Apr 2011</t>
  </si>
  <si>
    <t>ROW Healthcare &amp; Academic</t>
  </si>
  <si>
    <t>Jan 1998</t>
  </si>
  <si>
    <t>5/59</t>
  </si>
  <si>
    <t>Mar 1946</t>
  </si>
  <si>
    <t>Nov 2008</t>
  </si>
  <si>
    <t>http://gh.bmj.com</t>
  </si>
  <si>
    <t>Apr 2016</t>
  </si>
  <si>
    <t>2055-642X</t>
  </si>
  <si>
    <t>Health Informatics</t>
  </si>
  <si>
    <t>http://bmjleader.bmj.com/</t>
  </si>
  <si>
    <t>2398-631X</t>
  </si>
  <si>
    <t>2017</t>
  </si>
  <si>
    <t>http://nutrition.bmj.com</t>
  </si>
  <si>
    <t>July 2018</t>
  </si>
  <si>
    <t xml:space="preserve">43/154 </t>
  </si>
  <si>
    <t>2011</t>
  </si>
  <si>
    <t>http://drc.bmj.com</t>
  </si>
  <si>
    <t>May 2014</t>
  </si>
  <si>
    <t>bmjopengastro.bmj.com</t>
  </si>
  <si>
    <t>2014</t>
  </si>
  <si>
    <t>BMJ Open Neurology</t>
  </si>
  <si>
    <t>BMJ ON</t>
  </si>
  <si>
    <t>TBC - 2018</t>
  </si>
  <si>
    <t>bmjophth.bmj.com</t>
  </si>
  <si>
    <t>Sep 2016</t>
  </si>
  <si>
    <t>http://bmjopenquality.bmj.com/</t>
  </si>
  <si>
    <t>bmjopenrespres.bmj.com</t>
  </si>
  <si>
    <t>http://openscience.bmj.com/</t>
  </si>
  <si>
    <t>Oct 2017</t>
  </si>
  <si>
    <t>bmjopensem.bmj.com</t>
  </si>
  <si>
    <t>http://bmjpaedsopen.bmj.com</t>
  </si>
  <si>
    <t>http://srh.bmj.com/</t>
  </si>
  <si>
    <t>2515-2009</t>
  </si>
  <si>
    <t>41/82</t>
  </si>
  <si>
    <t>Apr 2000</t>
  </si>
  <si>
    <t>http://considerations.bmj.com/</t>
  </si>
  <si>
    <t>Apr 1962</t>
  </si>
  <si>
    <t>ESMO Open</t>
  </si>
  <si>
    <t>http://esmoopen.bmj.com</t>
  </si>
  <si>
    <t>2059-7029</t>
  </si>
  <si>
    <t>Jan 2016</t>
  </si>
  <si>
    <t>2047-9964</t>
  </si>
  <si>
    <t xml:space="preserve">250/261 </t>
  </si>
  <si>
    <t>Feb 2012</t>
  </si>
  <si>
    <t>Evidence-Based Mental Health</t>
  </si>
  <si>
    <t>EBMH</t>
  </si>
  <si>
    <t>1362-0347</t>
  </si>
  <si>
    <t>1468-960X</t>
  </si>
  <si>
    <t>Feb 1998</t>
  </si>
  <si>
    <t>http://fmch.bmj.com</t>
  </si>
  <si>
    <t>Primary Care</t>
  </si>
  <si>
    <t>http://gpsych.bmj.com</t>
  </si>
  <si>
    <t>Aug 2018</t>
  </si>
  <si>
    <t>In Practice</t>
  </si>
  <si>
    <t>InPract</t>
  </si>
  <si>
    <t>0263-841X</t>
  </si>
  <si>
    <t>2042-7689</t>
  </si>
  <si>
    <t>Veterinary Science</t>
  </si>
  <si>
    <t>10 times a year</t>
  </si>
  <si>
    <t>Jan 1979</t>
  </si>
  <si>
    <t xml:space="preserve">63/180 </t>
  </si>
  <si>
    <t>Mar 1995</t>
  </si>
  <si>
    <t>http://ihj.bmj.com</t>
  </si>
  <si>
    <t>International Journal of Gynecological Cancer</t>
  </si>
  <si>
    <t>IJGC</t>
  </si>
  <si>
    <t>http://ijgc.bmj.com</t>
  </si>
  <si>
    <t>1048-891X</t>
  </si>
  <si>
    <t>1525-1438</t>
  </si>
  <si>
    <t>9x/year</t>
  </si>
  <si>
    <t>Jan 2019</t>
  </si>
  <si>
    <t>Standard A</t>
  </si>
  <si>
    <t xml:space="preserve">23/79 </t>
  </si>
  <si>
    <t>Nov 1947</t>
  </si>
  <si>
    <t>Journal of Investigative Medicine</t>
  </si>
  <si>
    <t>JIM</t>
  </si>
  <si>
    <t>http://jim.bmj.com/</t>
  </si>
  <si>
    <t>1081-5589</t>
  </si>
  <si>
    <t>1708-8267</t>
  </si>
  <si>
    <t>8 times a year</t>
  </si>
  <si>
    <t xml:space="preserve">55/154  </t>
  </si>
  <si>
    <t>Dec 2015</t>
  </si>
  <si>
    <t>Journal of ISAKOS</t>
  </si>
  <si>
    <t>JISAKOS</t>
  </si>
  <si>
    <t>http://jisakos.bmj.com/</t>
  </si>
  <si>
    <t>2059-7754</t>
  </si>
  <si>
    <t>2059-7762</t>
  </si>
  <si>
    <t>Journal of the Royal Army Medical Corps</t>
  </si>
  <si>
    <t>JRAMC</t>
  </si>
  <si>
    <t>0035-8665</t>
  </si>
  <si>
    <t>2052-0468</t>
  </si>
  <si>
    <t>6 times a year</t>
  </si>
  <si>
    <t>110/154</t>
  </si>
  <si>
    <t>2013</t>
  </si>
  <si>
    <t>26/180</t>
  </si>
  <si>
    <t>Jan 1944</t>
  </si>
  <si>
    <t>http://openheart.bmj.com/</t>
  </si>
  <si>
    <t>http://rapm.bmj.com</t>
  </si>
  <si>
    <t>1532-8651</t>
  </si>
  <si>
    <t>rmdopen.bmj.com</t>
  </si>
  <si>
    <t xml:space="preserve">29/88 </t>
  </si>
  <si>
    <t>Jan 1925</t>
  </si>
  <si>
    <t>http://svn.bmj.com/</t>
  </si>
  <si>
    <t>2016</t>
  </si>
  <si>
    <t xml:space="preserve">4/154 </t>
  </si>
  <si>
    <t xml:space="preserve">22/180 (SCIE) 7/156 (SSCI) </t>
  </si>
  <si>
    <t>http://tsaco.bmj.com/</t>
  </si>
  <si>
    <t>May 2016</t>
  </si>
  <si>
    <t>Vet Record</t>
  </si>
  <si>
    <t>VETREC</t>
  </si>
  <si>
    <t>0042-4900</t>
  </si>
  <si>
    <t>2042-7670</t>
  </si>
  <si>
    <t>50 times a year</t>
  </si>
  <si>
    <t xml:space="preserve">16/140 </t>
  </si>
  <si>
    <t>Apr 1950</t>
  </si>
  <si>
    <t>Vet Record Case Reports</t>
  </si>
  <si>
    <t>VETRECCR</t>
  </si>
  <si>
    <t>http://vetrecordcasereports.bmj.com/</t>
  </si>
  <si>
    <t>2052-6121</t>
  </si>
  <si>
    <t>Once a year</t>
  </si>
  <si>
    <t>Vet Record Open</t>
  </si>
  <si>
    <t>VETRECO</t>
  </si>
  <si>
    <t>http://vetrecordopen.bmj.com/</t>
  </si>
  <si>
    <t>2399-2050</t>
  </si>
  <si>
    <t>2052-6113</t>
  </si>
  <si>
    <t>http://wjps.bmj.com</t>
  </si>
  <si>
    <t>Jun 2018</t>
  </si>
  <si>
    <t>JOURNAL NAME</t>
  </si>
  <si>
    <t xml:space="preserve">DIFFERENCE </t>
  </si>
  <si>
    <t>Category</t>
  </si>
  <si>
    <t>Rankings</t>
  </si>
  <si>
    <t>Quartile</t>
  </si>
  <si>
    <t>1st</t>
  </si>
  <si>
    <t>Pediatrics</t>
  </si>
  <si>
    <t>3rd</t>
  </si>
  <si>
    <t>General medicine</t>
  </si>
  <si>
    <t>2nd</t>
  </si>
  <si>
    <t>Health Care Sciences and Services</t>
  </si>
  <si>
    <t>Sports Sciences</t>
  </si>
  <si>
    <t>Pharmacology and Pharmacy</t>
  </si>
  <si>
    <t>4th</t>
  </si>
  <si>
    <t>Gastroenterology &amp; Hepatology</t>
  </si>
  <si>
    <t>Veterinary Sciences</t>
  </si>
  <si>
    <t>Public, Environmental and Occupational Health</t>
  </si>
  <si>
    <t>Obstetrics &amp; Gynecology</t>
  </si>
  <si>
    <t xml:space="preserve">41/82 </t>
  </si>
  <si>
    <t>Medicine, General &amp; Internal</t>
  </si>
  <si>
    <t>Medical Ethics</t>
  </si>
  <si>
    <t>Genetics &amp; Heredity</t>
  </si>
  <si>
    <t>Neuroimaging; Surgery</t>
  </si>
  <si>
    <t>2nd ; 1st</t>
  </si>
  <si>
    <t>Clinical Neurology</t>
  </si>
  <si>
    <t>Medical, General &amp; Internal</t>
  </si>
  <si>
    <t>Infectious Diseases</t>
  </si>
  <si>
    <t>Respiratory System</t>
  </si>
  <si>
    <t>1st ; 1st</t>
  </si>
  <si>
    <t>Contacts</t>
  </si>
  <si>
    <t>Systems</t>
  </si>
  <si>
    <t>Production &amp; 3rd Parties</t>
  </si>
  <si>
    <t>#REF!</t>
  </si>
  <si>
    <t>diffrerence between the former Premier and the new BMJ Journals Collection</t>
  </si>
  <si>
    <t>the former Standard collection</t>
  </si>
  <si>
    <t>diffrerence between the former Standard and the former Premier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</si>
</sst>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 yyyy"/>
    <numFmt numFmtId="165" formatCode="mmm/yyyy"/>
    <numFmt numFmtId="166" formatCode="mmmm\ yyyy"/>
    <numFmt numFmtId="167" formatCode="mmmm/yyyy"/>
  </numFmts>
  <fonts count="29" x14ac:knownFonts="1">
    <font>
      <sz val="10"/>
      <color rgb="FF000000"/>
      <name val="Arial"/>
    </font>
    <font>
      <sz val="10"/>
      <color rgb="FFFFFFFF"/>
      <name val="Arial"/>
      <family val="2"/>
      <charset val="238"/>
    </font>
    <font>
      <sz val="10"/>
      <name val="Arial"/>
      <family val="2"/>
      <charset val="238"/>
    </font>
    <font>
      <u/>
      <sz val="10"/>
      <color rgb="FF0000FF"/>
      <name val="Arial"/>
      <family val="2"/>
      <charset val="238"/>
    </font>
    <font>
      <u/>
      <sz val="10"/>
      <color rgb="FF1155CC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1155CC"/>
      <name val="Arial"/>
      <family val="2"/>
      <charset val="238"/>
    </font>
    <font>
      <b/>
      <sz val="10"/>
      <color rgb="FFFFFFFF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0"/>
      <color rgb="FFFFFFFF"/>
      <name val="Arial"/>
      <family val="2"/>
      <charset val="238"/>
    </font>
    <font>
      <u/>
      <sz val="10"/>
      <color rgb="FF1155CC"/>
      <name val="Arial"/>
      <family val="2"/>
      <charset val="238"/>
    </font>
    <font>
      <u/>
      <sz val="10"/>
      <color rgb="FF0000FF"/>
      <name val="Arial"/>
      <family val="2"/>
      <charset val="238"/>
    </font>
    <font>
      <u/>
      <sz val="10"/>
      <color rgb="FF0000FF"/>
      <name val="Arial"/>
      <family val="2"/>
      <charset val="238"/>
    </font>
    <font>
      <u/>
      <sz val="10"/>
      <color rgb="FF1155CC"/>
      <name val="Arial"/>
      <family val="2"/>
      <charset val="238"/>
    </font>
    <font>
      <u/>
      <sz val="10"/>
      <color rgb="FF1155CC"/>
      <name val="Arial"/>
      <family val="2"/>
      <charset val="238"/>
    </font>
    <font>
      <u/>
      <sz val="10"/>
      <color rgb="FF0000FF"/>
      <name val="Arial"/>
      <family val="2"/>
      <charset val="238"/>
    </font>
    <font>
      <u/>
      <sz val="10"/>
      <color rgb="FF1155CC"/>
      <name val="Arial"/>
      <family val="2"/>
      <charset val="238"/>
    </font>
    <font>
      <sz val="10"/>
      <color rgb="FF222222"/>
      <name val="Arial"/>
      <family val="2"/>
      <charset val="238"/>
    </font>
    <font>
      <sz val="10"/>
      <color rgb="FF333333"/>
      <name val="Arial"/>
      <family val="2"/>
      <charset val="238"/>
    </font>
    <font>
      <u/>
      <sz val="10"/>
      <color rgb="FF1155CC"/>
      <name val="Arial"/>
      <family val="2"/>
      <charset val="238"/>
    </font>
    <font>
      <u/>
      <sz val="10"/>
      <color rgb="FF1155CC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6AA84F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Inconsolata"/>
      <charset val="238"/>
    </font>
  </fonts>
  <fills count="17">
    <fill>
      <patternFill patternType="none"/>
    </fill>
    <fill>
      <patternFill patternType="gray125"/>
    </fill>
    <fill>
      <patternFill patternType="solid">
        <fgColor rgb="FF3D85C6"/>
        <bgColor rgb="FF3D85C6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9FC5E8"/>
        <bgColor rgb="FF9FC5E8"/>
      </patternFill>
    </fill>
    <fill>
      <patternFill patternType="solid">
        <fgColor rgb="FF999999"/>
        <bgColor rgb="FF999999"/>
      </patternFill>
    </fill>
    <fill>
      <patternFill patternType="solid">
        <fgColor rgb="FFF3F3F3"/>
        <bgColor rgb="FFF3F3F3"/>
      </patternFill>
    </fill>
    <fill>
      <patternFill patternType="solid">
        <fgColor rgb="FF00B2A9"/>
        <bgColor rgb="FF00B2A9"/>
      </patternFill>
    </fill>
    <fill>
      <patternFill patternType="solid">
        <fgColor rgb="FFE1F1F1"/>
        <bgColor rgb="FFE1F1F1"/>
      </patternFill>
    </fill>
    <fill>
      <patternFill patternType="solid">
        <fgColor rgb="FFE69138"/>
        <bgColor rgb="FFE69138"/>
      </patternFill>
    </fill>
    <fill>
      <patternFill patternType="solid">
        <fgColor rgb="FF674EA7"/>
        <bgColor rgb="FF674EA7"/>
      </patternFill>
    </fill>
    <fill>
      <patternFill patternType="solid">
        <fgColor rgb="FFD9D2E9"/>
        <bgColor rgb="FFD9D2E9"/>
      </patternFill>
    </fill>
    <fill>
      <patternFill patternType="solid">
        <fgColor rgb="FFFFFF00"/>
        <bgColor rgb="FFFFFF00"/>
      </patternFill>
    </fill>
    <fill>
      <patternFill patternType="solid">
        <fgColor rgb="FF666666"/>
        <bgColor rgb="FF666666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/>
    </xf>
    <xf numFmtId="0" fontId="2" fillId="3" borderId="1" xfId="0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3" fillId="3" borderId="1" xfId="0" applyFont="1" applyFill="1" applyBorder="1"/>
    <xf numFmtId="0" fontId="4" fillId="3" borderId="1" xfId="0" applyFont="1" applyFill="1" applyBorder="1"/>
    <xf numFmtId="167" fontId="2" fillId="3" borderId="1" xfId="0" applyNumberFormat="1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165" fontId="2" fillId="5" borderId="1" xfId="0" applyNumberFormat="1" applyFont="1" applyFill="1" applyBorder="1"/>
    <xf numFmtId="0" fontId="5" fillId="5" borderId="1" xfId="0" applyFont="1" applyFill="1" applyBorder="1"/>
    <xf numFmtId="166" fontId="2" fillId="5" borderId="1" xfId="0" applyNumberFormat="1" applyFont="1" applyFill="1" applyBorder="1"/>
    <xf numFmtId="0" fontId="6" fillId="4" borderId="0" xfId="0" applyFont="1" applyFill="1"/>
    <xf numFmtId="49" fontId="7" fillId="4" borderId="0" xfId="0" applyNumberFormat="1" applyFont="1" applyFill="1" applyAlignment="1">
      <alignment wrapText="1"/>
    </xf>
    <xf numFmtId="0" fontId="8" fillId="4" borderId="0" xfId="0" applyFont="1" applyFill="1"/>
    <xf numFmtId="0" fontId="9" fillId="6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164" fontId="2" fillId="7" borderId="1" xfId="0" applyNumberFormat="1" applyFont="1" applyFill="1" applyBorder="1" applyAlignment="1">
      <alignment vertical="center"/>
    </xf>
    <xf numFmtId="165" fontId="2" fillId="7" borderId="1" xfId="0" applyNumberFormat="1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vertical="center"/>
    </xf>
    <xf numFmtId="0" fontId="11" fillId="8" borderId="1" xfId="0" applyFont="1" applyFill="1" applyBorder="1" applyAlignment="1">
      <alignment horizontal="left" vertical="center"/>
    </xf>
    <xf numFmtId="49" fontId="11" fillId="8" borderId="1" xfId="0" applyNumberFormat="1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/>
    </xf>
    <xf numFmtId="49" fontId="6" fillId="9" borderId="1" xfId="0" applyNumberFormat="1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vertical="center"/>
    </xf>
    <xf numFmtId="0" fontId="1" fillId="11" borderId="1" xfId="0" applyFont="1" applyFill="1" applyBorder="1" applyAlignment="1">
      <alignment vertical="center"/>
    </xf>
    <xf numFmtId="0" fontId="2" fillId="12" borderId="1" xfId="0" applyFont="1" applyFill="1" applyBorder="1" applyAlignment="1">
      <alignment vertical="center"/>
    </xf>
    <xf numFmtId="164" fontId="2" fillId="12" borderId="1" xfId="0" applyNumberFormat="1" applyFont="1" applyFill="1" applyBorder="1" applyAlignment="1">
      <alignment vertical="center"/>
    </xf>
    <xf numFmtId="165" fontId="2" fillId="12" borderId="1" xfId="0" applyNumberFormat="1" applyFont="1" applyFill="1" applyBorder="1" applyAlignment="1">
      <alignment vertical="center"/>
    </xf>
    <xf numFmtId="166" fontId="2" fillId="12" borderId="1" xfId="0" applyNumberFormat="1" applyFont="1" applyFill="1" applyBorder="1" applyAlignment="1">
      <alignment vertical="center"/>
    </xf>
    <xf numFmtId="0" fontId="14" fillId="12" borderId="1" xfId="0" applyFont="1" applyFill="1" applyBorder="1" applyAlignment="1">
      <alignment vertical="center"/>
    </xf>
    <xf numFmtId="3" fontId="2" fillId="12" borderId="1" xfId="0" applyNumberFormat="1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/>
    </xf>
    <xf numFmtId="167" fontId="2" fillId="12" borderId="1" xfId="0" applyNumberFormat="1" applyFont="1" applyFill="1" applyBorder="1" applyAlignment="1">
      <alignment vertical="center"/>
    </xf>
    <xf numFmtId="0" fontId="11" fillId="14" borderId="2" xfId="0" applyFont="1" applyFill="1" applyBorder="1" applyAlignment="1">
      <alignment horizontal="left" vertical="center"/>
    </xf>
    <xf numFmtId="49" fontId="11" fillId="14" borderId="2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49" fontId="6" fillId="4" borderId="2" xfId="0" applyNumberFormat="1" applyFont="1" applyFill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1" fillId="4" borderId="2" xfId="0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23" fillId="0" borderId="3" xfId="0" applyFont="1" applyBorder="1"/>
    <xf numFmtId="0" fontId="23" fillId="0" borderId="4" xfId="0" applyFont="1" applyBorder="1" applyAlignment="1">
      <alignment horizontal="right"/>
    </xf>
    <xf numFmtId="0" fontId="23" fillId="15" borderId="4" xfId="0" applyFont="1" applyFill="1" applyBorder="1" applyAlignment="1">
      <alignment horizontal="right"/>
    </xf>
    <xf numFmtId="0" fontId="23" fillId="0" borderId="4" xfId="0" applyFont="1" applyBorder="1"/>
    <xf numFmtId="0" fontId="24" fillId="0" borderId="0" xfId="0" applyFont="1"/>
    <xf numFmtId="0" fontId="24" fillId="0" borderId="5" xfId="0" applyFont="1" applyBorder="1"/>
    <xf numFmtId="0" fontId="7" fillId="16" borderId="6" xfId="0" applyFont="1" applyFill="1" applyBorder="1" applyAlignment="1">
      <alignment horizontal="right"/>
    </xf>
    <xf numFmtId="0" fontId="24" fillId="15" borderId="6" xfId="0" applyFont="1" applyFill="1" applyBorder="1" applyAlignment="1">
      <alignment horizontal="right"/>
    </xf>
    <xf numFmtId="0" fontId="25" fillId="0" borderId="6" xfId="0" applyFont="1" applyBorder="1" applyAlignment="1">
      <alignment horizontal="right"/>
    </xf>
    <xf numFmtId="49" fontId="7" fillId="16" borderId="6" xfId="0" applyNumberFormat="1" applyFont="1" applyFill="1" applyBorder="1" applyAlignment="1">
      <alignment horizontal="center"/>
    </xf>
    <xf numFmtId="49" fontId="24" fillId="0" borderId="6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6" fillId="0" borderId="6" xfId="0" applyFont="1" applyBorder="1" applyAlignment="1">
      <alignment horizontal="right"/>
    </xf>
    <xf numFmtId="0" fontId="24" fillId="0" borderId="6" xfId="0" applyFont="1" applyBorder="1"/>
    <xf numFmtId="0" fontId="7" fillId="16" borderId="6" xfId="0" applyFont="1" applyFill="1" applyBorder="1" applyAlignment="1">
      <alignment horizontal="center"/>
    </xf>
    <xf numFmtId="0" fontId="27" fillId="16" borderId="6" xfId="0" applyFont="1" applyFill="1" applyBorder="1" applyAlignment="1">
      <alignment horizontal="right"/>
    </xf>
    <xf numFmtId="0" fontId="28" fillId="16" borderId="0" xfId="0" applyFont="1" applyFill="1" applyAlignment="1">
      <alignment wrapText="1"/>
    </xf>
    <xf numFmtId="0" fontId="2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rh.bmj.com/" TargetMode="External"/><Relationship Id="rId18" Type="http://schemas.openxmlformats.org/officeDocument/2006/relationships/hyperlink" Target="https://www.basem.co.uk/" TargetMode="External"/><Relationship Id="rId26" Type="http://schemas.openxmlformats.org/officeDocument/2006/relationships/hyperlink" Target="https://www.bsg.org.uk/" TargetMode="External"/><Relationship Id="rId39" Type="http://schemas.openxmlformats.org/officeDocument/2006/relationships/hyperlink" Target="https://mh.bmj.com/" TargetMode="External"/><Relationship Id="rId21" Type="http://schemas.openxmlformats.org/officeDocument/2006/relationships/hyperlink" Target="https://ejhp.bmj.com/" TargetMode="External"/><Relationship Id="rId34" Type="http://schemas.openxmlformats.org/officeDocument/2006/relationships/hyperlink" Target="https://jme.bmj.com/" TargetMode="External"/><Relationship Id="rId42" Type="http://schemas.openxmlformats.org/officeDocument/2006/relationships/hyperlink" Target="https://www.theabn.org/" TargetMode="External"/><Relationship Id="rId47" Type="http://schemas.openxmlformats.org/officeDocument/2006/relationships/hyperlink" Target="https://tobaccocontrol.bmj.com/" TargetMode="External"/><Relationship Id="rId7" Type="http://schemas.openxmlformats.org/officeDocument/2006/relationships/hyperlink" Target="https://innovations.bmj.com/" TargetMode="External"/><Relationship Id="rId2" Type="http://schemas.openxmlformats.org/officeDocument/2006/relationships/hyperlink" Target="https://fn.bmj.com/" TargetMode="External"/><Relationship Id="rId16" Type="http://schemas.openxmlformats.org/officeDocument/2006/relationships/hyperlink" Target="https://bjo.bmj.com/" TargetMode="External"/><Relationship Id="rId29" Type="http://schemas.openxmlformats.org/officeDocument/2006/relationships/hyperlink" Target="https://ip.bmj.com/" TargetMode="External"/><Relationship Id="rId1" Type="http://schemas.openxmlformats.org/officeDocument/2006/relationships/hyperlink" Target="https://ep.bmj.com/" TargetMode="External"/><Relationship Id="rId6" Type="http://schemas.openxmlformats.org/officeDocument/2006/relationships/hyperlink" Target="https://ebm.bmj.com/" TargetMode="External"/><Relationship Id="rId11" Type="http://schemas.openxmlformats.org/officeDocument/2006/relationships/hyperlink" Target="https://qualitysafety.bmj.com/" TargetMode="External"/><Relationship Id="rId24" Type="http://schemas.openxmlformats.org/officeDocument/2006/relationships/hyperlink" Target="https://www.bsg.org.uk/" TargetMode="External"/><Relationship Id="rId32" Type="http://schemas.openxmlformats.org/officeDocument/2006/relationships/hyperlink" Target="http://www.pathologists.org.uk/" TargetMode="External"/><Relationship Id="rId37" Type="http://schemas.openxmlformats.org/officeDocument/2006/relationships/hyperlink" Target="http://www.snisonline.org/" TargetMode="External"/><Relationship Id="rId40" Type="http://schemas.openxmlformats.org/officeDocument/2006/relationships/hyperlink" Target="https://oem.bmj.com/" TargetMode="External"/><Relationship Id="rId45" Type="http://schemas.openxmlformats.org/officeDocument/2006/relationships/hyperlink" Target="https://thorax.bmj.com/" TargetMode="External"/><Relationship Id="rId5" Type="http://schemas.openxmlformats.org/officeDocument/2006/relationships/hyperlink" Target="https://www.rcpch.ac.uk/" TargetMode="External"/><Relationship Id="rId15" Type="http://schemas.openxmlformats.org/officeDocument/2006/relationships/hyperlink" Target="https://spcare.bmj.com/" TargetMode="External"/><Relationship Id="rId23" Type="http://schemas.openxmlformats.org/officeDocument/2006/relationships/hyperlink" Target="https://fg.bmj.com/" TargetMode="External"/><Relationship Id="rId28" Type="http://schemas.openxmlformats.org/officeDocument/2006/relationships/hyperlink" Target="http://www.bcs.com/" TargetMode="External"/><Relationship Id="rId36" Type="http://schemas.openxmlformats.org/officeDocument/2006/relationships/hyperlink" Target="https://jnis.bmj.com/" TargetMode="External"/><Relationship Id="rId10" Type="http://schemas.openxmlformats.org/officeDocument/2006/relationships/hyperlink" Target="https://militaryhealth.bmj.com/" TargetMode="External"/><Relationship Id="rId19" Type="http://schemas.openxmlformats.org/officeDocument/2006/relationships/hyperlink" Target="https://emj.bmj.com/" TargetMode="External"/><Relationship Id="rId31" Type="http://schemas.openxmlformats.org/officeDocument/2006/relationships/hyperlink" Target="https://jcp.bmj.com/" TargetMode="External"/><Relationship Id="rId44" Type="http://schemas.openxmlformats.org/officeDocument/2006/relationships/hyperlink" Target="http://www.bashh.org/" TargetMode="External"/><Relationship Id="rId4" Type="http://schemas.openxmlformats.org/officeDocument/2006/relationships/hyperlink" Target="https://adc.bmj.com/" TargetMode="External"/><Relationship Id="rId9" Type="http://schemas.openxmlformats.org/officeDocument/2006/relationships/hyperlink" Target="https://www.fmlm.ac.uk/" TargetMode="External"/><Relationship Id="rId14" Type="http://schemas.openxmlformats.org/officeDocument/2006/relationships/hyperlink" Target="http://www.fsrh.org/" TargetMode="External"/><Relationship Id="rId22" Type="http://schemas.openxmlformats.org/officeDocument/2006/relationships/hyperlink" Target="https://ebn.bmj.com/" TargetMode="External"/><Relationship Id="rId27" Type="http://schemas.openxmlformats.org/officeDocument/2006/relationships/hyperlink" Target="https://heart.bmj.com/" TargetMode="External"/><Relationship Id="rId30" Type="http://schemas.openxmlformats.org/officeDocument/2006/relationships/hyperlink" Target="http://www.savirweb.org/" TargetMode="External"/><Relationship Id="rId35" Type="http://schemas.openxmlformats.org/officeDocument/2006/relationships/hyperlink" Target="https://jmg.bmj.com/" TargetMode="External"/><Relationship Id="rId43" Type="http://schemas.openxmlformats.org/officeDocument/2006/relationships/hyperlink" Target="https://sti.bmj.com/" TargetMode="External"/><Relationship Id="rId8" Type="http://schemas.openxmlformats.org/officeDocument/2006/relationships/hyperlink" Target="https://bmjleader.bmj.com/" TargetMode="External"/><Relationship Id="rId3" Type="http://schemas.openxmlformats.org/officeDocument/2006/relationships/hyperlink" Target="https://www.rcpch.ac.uk/" TargetMode="External"/><Relationship Id="rId12" Type="http://schemas.openxmlformats.org/officeDocument/2006/relationships/hyperlink" Target="https://www.health.org.uk/" TargetMode="External"/><Relationship Id="rId17" Type="http://schemas.openxmlformats.org/officeDocument/2006/relationships/hyperlink" Target="https://bjsm.bmj.com/" TargetMode="External"/><Relationship Id="rId25" Type="http://schemas.openxmlformats.org/officeDocument/2006/relationships/hyperlink" Target="https://gut.bmj.com/" TargetMode="External"/><Relationship Id="rId33" Type="http://schemas.openxmlformats.org/officeDocument/2006/relationships/hyperlink" Target="https://jech.bmj.com/" TargetMode="External"/><Relationship Id="rId38" Type="http://schemas.openxmlformats.org/officeDocument/2006/relationships/hyperlink" Target="https://jnnp.bmj.com/" TargetMode="External"/><Relationship Id="rId46" Type="http://schemas.openxmlformats.org/officeDocument/2006/relationships/hyperlink" Target="https://www.brit-thoracic.org.uk/" TargetMode="External"/><Relationship Id="rId20" Type="http://schemas.openxmlformats.org/officeDocument/2006/relationships/hyperlink" Target="http://www.rcem.ac.uk/" TargetMode="External"/><Relationship Id="rId41" Type="http://schemas.openxmlformats.org/officeDocument/2006/relationships/hyperlink" Target="https://pn.bmj.com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cem.ac.uk/" TargetMode="External"/><Relationship Id="rId18" Type="http://schemas.openxmlformats.org/officeDocument/2006/relationships/hyperlink" Target="https://www.bsg.org.uk/" TargetMode="External"/><Relationship Id="rId26" Type="http://schemas.openxmlformats.org/officeDocument/2006/relationships/hyperlink" Target="https://jme.bmj.com/" TargetMode="External"/><Relationship Id="rId39" Type="http://schemas.openxmlformats.org/officeDocument/2006/relationships/hyperlink" Target="https://tobaccocontrol.bmj.com/" TargetMode="External"/><Relationship Id="rId21" Type="http://schemas.openxmlformats.org/officeDocument/2006/relationships/hyperlink" Target="https://ip.bmj.com/" TargetMode="External"/><Relationship Id="rId34" Type="http://schemas.openxmlformats.org/officeDocument/2006/relationships/hyperlink" Target="https://www.theabn.org/" TargetMode="External"/><Relationship Id="rId7" Type="http://schemas.openxmlformats.org/officeDocument/2006/relationships/hyperlink" Target="https://qualitysafety.bmj.com/" TargetMode="External"/><Relationship Id="rId12" Type="http://schemas.openxmlformats.org/officeDocument/2006/relationships/hyperlink" Target="https://emj.bmj.com/" TargetMode="External"/><Relationship Id="rId17" Type="http://schemas.openxmlformats.org/officeDocument/2006/relationships/hyperlink" Target="https://gut.bmj.com/" TargetMode="External"/><Relationship Id="rId25" Type="http://schemas.openxmlformats.org/officeDocument/2006/relationships/hyperlink" Target="https://jech.bmj.com/" TargetMode="External"/><Relationship Id="rId33" Type="http://schemas.openxmlformats.org/officeDocument/2006/relationships/hyperlink" Target="https://pn.bmj.com/" TargetMode="External"/><Relationship Id="rId38" Type="http://schemas.openxmlformats.org/officeDocument/2006/relationships/hyperlink" Target="https://www.brit-thoracic.org.uk/" TargetMode="External"/><Relationship Id="rId2" Type="http://schemas.openxmlformats.org/officeDocument/2006/relationships/hyperlink" Target="https://fn.bmj.com/" TargetMode="External"/><Relationship Id="rId16" Type="http://schemas.openxmlformats.org/officeDocument/2006/relationships/hyperlink" Target="https://www.bsg.org.uk/" TargetMode="External"/><Relationship Id="rId20" Type="http://schemas.openxmlformats.org/officeDocument/2006/relationships/hyperlink" Target="http://www.bcs.com/" TargetMode="External"/><Relationship Id="rId29" Type="http://schemas.openxmlformats.org/officeDocument/2006/relationships/hyperlink" Target="http://www.snisonline.org/" TargetMode="External"/><Relationship Id="rId1" Type="http://schemas.openxmlformats.org/officeDocument/2006/relationships/hyperlink" Target="https://ep.bmj.com/" TargetMode="External"/><Relationship Id="rId6" Type="http://schemas.openxmlformats.org/officeDocument/2006/relationships/hyperlink" Target="https://ebm.bmj.com/" TargetMode="External"/><Relationship Id="rId11" Type="http://schemas.openxmlformats.org/officeDocument/2006/relationships/hyperlink" Target="https://www.basem.co.uk/" TargetMode="External"/><Relationship Id="rId24" Type="http://schemas.openxmlformats.org/officeDocument/2006/relationships/hyperlink" Target="http://www.pathologists.org.uk/" TargetMode="External"/><Relationship Id="rId32" Type="http://schemas.openxmlformats.org/officeDocument/2006/relationships/hyperlink" Target="https://oem.bmj.com/" TargetMode="External"/><Relationship Id="rId37" Type="http://schemas.openxmlformats.org/officeDocument/2006/relationships/hyperlink" Target="https://thorax.bmj.com/" TargetMode="External"/><Relationship Id="rId5" Type="http://schemas.openxmlformats.org/officeDocument/2006/relationships/hyperlink" Target="https://www.rcpch.ac.uk/" TargetMode="External"/><Relationship Id="rId15" Type="http://schemas.openxmlformats.org/officeDocument/2006/relationships/hyperlink" Target="https://fg.bmj.com/" TargetMode="External"/><Relationship Id="rId23" Type="http://schemas.openxmlformats.org/officeDocument/2006/relationships/hyperlink" Target="https://jcp.bmj.com/" TargetMode="External"/><Relationship Id="rId28" Type="http://schemas.openxmlformats.org/officeDocument/2006/relationships/hyperlink" Target="https://jnis.bmj.com/" TargetMode="External"/><Relationship Id="rId36" Type="http://schemas.openxmlformats.org/officeDocument/2006/relationships/hyperlink" Target="http://www.bashh.org/" TargetMode="External"/><Relationship Id="rId10" Type="http://schemas.openxmlformats.org/officeDocument/2006/relationships/hyperlink" Target="https://bjsm.bmj.com/" TargetMode="External"/><Relationship Id="rId19" Type="http://schemas.openxmlformats.org/officeDocument/2006/relationships/hyperlink" Target="https://heart.bmj.com/" TargetMode="External"/><Relationship Id="rId31" Type="http://schemas.openxmlformats.org/officeDocument/2006/relationships/hyperlink" Target="https://mh.bmj.com/" TargetMode="External"/><Relationship Id="rId4" Type="http://schemas.openxmlformats.org/officeDocument/2006/relationships/hyperlink" Target="https://adc.bmj.com/" TargetMode="External"/><Relationship Id="rId9" Type="http://schemas.openxmlformats.org/officeDocument/2006/relationships/hyperlink" Target="https://bjo.bmj.com/" TargetMode="External"/><Relationship Id="rId14" Type="http://schemas.openxmlformats.org/officeDocument/2006/relationships/hyperlink" Target="https://ebn.bmj.com/" TargetMode="External"/><Relationship Id="rId22" Type="http://schemas.openxmlformats.org/officeDocument/2006/relationships/hyperlink" Target="http://www.savirweb.org/" TargetMode="External"/><Relationship Id="rId27" Type="http://schemas.openxmlformats.org/officeDocument/2006/relationships/hyperlink" Target="https://jmg.bmj.com/" TargetMode="External"/><Relationship Id="rId30" Type="http://schemas.openxmlformats.org/officeDocument/2006/relationships/hyperlink" Target="https://jnnp.bmj.com/" TargetMode="External"/><Relationship Id="rId35" Type="http://schemas.openxmlformats.org/officeDocument/2006/relationships/hyperlink" Target="https://sti.bmj.com/" TargetMode="External"/><Relationship Id="rId8" Type="http://schemas.openxmlformats.org/officeDocument/2006/relationships/hyperlink" Target="https://www.health.org.uk/" TargetMode="External"/><Relationship Id="rId3" Type="http://schemas.openxmlformats.org/officeDocument/2006/relationships/hyperlink" Target="https://www.rcpch.ac.uk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tb.bmj.com/" TargetMode="External"/><Relationship Id="rId2" Type="http://schemas.openxmlformats.org/officeDocument/2006/relationships/hyperlink" Target="https://considerations.bmj.com/" TargetMode="External"/><Relationship Id="rId1" Type="http://schemas.openxmlformats.org/officeDocument/2006/relationships/hyperlink" Target="https://casereports.bmj.com/" TargetMode="External"/><Relationship Id="rId4" Type="http://schemas.openxmlformats.org/officeDocument/2006/relationships/hyperlink" Target="https://bmj.com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jmg.bmj.com/" TargetMode="External"/><Relationship Id="rId3" Type="http://schemas.openxmlformats.org/officeDocument/2006/relationships/hyperlink" Target="https://adc.bmj.com/" TargetMode="External"/><Relationship Id="rId7" Type="http://schemas.openxmlformats.org/officeDocument/2006/relationships/hyperlink" Target="https://gut.bmj.com/" TargetMode="External"/><Relationship Id="rId12" Type="http://schemas.openxmlformats.org/officeDocument/2006/relationships/hyperlink" Target="https://thorax.bmj.com/" TargetMode="External"/><Relationship Id="rId2" Type="http://schemas.openxmlformats.org/officeDocument/2006/relationships/hyperlink" Target="https://fn.bmj.com/" TargetMode="External"/><Relationship Id="rId1" Type="http://schemas.openxmlformats.org/officeDocument/2006/relationships/hyperlink" Target="https://ep.bmj.com/" TargetMode="External"/><Relationship Id="rId6" Type="http://schemas.openxmlformats.org/officeDocument/2006/relationships/hyperlink" Target="https://fg.bmj.com/" TargetMode="External"/><Relationship Id="rId11" Type="http://schemas.openxmlformats.org/officeDocument/2006/relationships/hyperlink" Target="https://pn.bmj.com/" TargetMode="External"/><Relationship Id="rId5" Type="http://schemas.openxmlformats.org/officeDocument/2006/relationships/hyperlink" Target="https://ebn.bmj.com/" TargetMode="External"/><Relationship Id="rId10" Type="http://schemas.openxmlformats.org/officeDocument/2006/relationships/hyperlink" Target="https://jnnp.bmj.com/" TargetMode="External"/><Relationship Id="rId4" Type="http://schemas.openxmlformats.org/officeDocument/2006/relationships/hyperlink" Target="https://emj.bmj.com/" TargetMode="External"/><Relationship Id="rId9" Type="http://schemas.openxmlformats.org/officeDocument/2006/relationships/hyperlink" Target="https://jnis.bmj.com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fg.bmj.com/" TargetMode="External"/><Relationship Id="rId13" Type="http://schemas.openxmlformats.org/officeDocument/2006/relationships/hyperlink" Target="https://thorax.bmj.com/" TargetMode="External"/><Relationship Id="rId3" Type="http://schemas.openxmlformats.org/officeDocument/2006/relationships/hyperlink" Target="https://adc.bmj.com/" TargetMode="External"/><Relationship Id="rId7" Type="http://schemas.openxmlformats.org/officeDocument/2006/relationships/hyperlink" Target="https://ebn.bmj.com/" TargetMode="External"/><Relationship Id="rId12" Type="http://schemas.openxmlformats.org/officeDocument/2006/relationships/hyperlink" Target="https://pn.bmj.com/" TargetMode="External"/><Relationship Id="rId2" Type="http://schemas.openxmlformats.org/officeDocument/2006/relationships/hyperlink" Target="https://fn.bmj.com/" TargetMode="External"/><Relationship Id="rId1" Type="http://schemas.openxmlformats.org/officeDocument/2006/relationships/hyperlink" Target="https://ep.bmj.com/" TargetMode="External"/><Relationship Id="rId6" Type="http://schemas.openxmlformats.org/officeDocument/2006/relationships/hyperlink" Target="https://emj.bmj.com/" TargetMode="External"/><Relationship Id="rId11" Type="http://schemas.openxmlformats.org/officeDocument/2006/relationships/hyperlink" Target="https://jnnp.bmj.com/" TargetMode="External"/><Relationship Id="rId5" Type="http://schemas.openxmlformats.org/officeDocument/2006/relationships/hyperlink" Target="https://spcare.bmj.com/" TargetMode="External"/><Relationship Id="rId10" Type="http://schemas.openxmlformats.org/officeDocument/2006/relationships/hyperlink" Target="https://jnis.bmj.com/" TargetMode="External"/><Relationship Id="rId4" Type="http://schemas.openxmlformats.org/officeDocument/2006/relationships/hyperlink" Target="https://qualitysafety.bmj.com/" TargetMode="External"/><Relationship Id="rId9" Type="http://schemas.openxmlformats.org/officeDocument/2006/relationships/hyperlink" Target="https://gut.bmj.com/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asem.co.uk/" TargetMode="External"/><Relationship Id="rId18" Type="http://schemas.openxmlformats.org/officeDocument/2006/relationships/hyperlink" Target="https://www.bsg.org.uk/" TargetMode="External"/><Relationship Id="rId26" Type="http://schemas.openxmlformats.org/officeDocument/2006/relationships/hyperlink" Target="http://www.pathologists.org.uk/" TargetMode="External"/><Relationship Id="rId39" Type="http://schemas.openxmlformats.org/officeDocument/2006/relationships/hyperlink" Target="https://thorax.bmj.com/" TargetMode="External"/><Relationship Id="rId21" Type="http://schemas.openxmlformats.org/officeDocument/2006/relationships/hyperlink" Target="https://heart.bmj.com/" TargetMode="External"/><Relationship Id="rId34" Type="http://schemas.openxmlformats.org/officeDocument/2006/relationships/hyperlink" Target="https://oem.bmj.com/" TargetMode="External"/><Relationship Id="rId42" Type="http://schemas.openxmlformats.org/officeDocument/2006/relationships/hyperlink" Target="https://bmj.com/" TargetMode="External"/><Relationship Id="rId7" Type="http://schemas.openxmlformats.org/officeDocument/2006/relationships/hyperlink" Target="https://www.rcpch.ac.uk/" TargetMode="External"/><Relationship Id="rId2" Type="http://schemas.openxmlformats.org/officeDocument/2006/relationships/hyperlink" Target="https://fn.bmj.com/" TargetMode="External"/><Relationship Id="rId16" Type="http://schemas.openxmlformats.org/officeDocument/2006/relationships/hyperlink" Target="https://ebn.bmj.com/" TargetMode="External"/><Relationship Id="rId20" Type="http://schemas.openxmlformats.org/officeDocument/2006/relationships/hyperlink" Target="https://www.bsg.org.uk/" TargetMode="External"/><Relationship Id="rId29" Type="http://schemas.openxmlformats.org/officeDocument/2006/relationships/hyperlink" Target="https://jmg.bmj.com/" TargetMode="External"/><Relationship Id="rId41" Type="http://schemas.openxmlformats.org/officeDocument/2006/relationships/hyperlink" Target="https://tobaccocontrol.bmj.com/" TargetMode="External"/><Relationship Id="rId1" Type="http://schemas.openxmlformats.org/officeDocument/2006/relationships/hyperlink" Target="https://ep.bmj.com/" TargetMode="External"/><Relationship Id="rId6" Type="http://schemas.openxmlformats.org/officeDocument/2006/relationships/hyperlink" Target="https://adc.bmj.com/" TargetMode="External"/><Relationship Id="rId11" Type="http://schemas.openxmlformats.org/officeDocument/2006/relationships/hyperlink" Target="https://bjo.bmj.com/" TargetMode="External"/><Relationship Id="rId24" Type="http://schemas.openxmlformats.org/officeDocument/2006/relationships/hyperlink" Target="http://www.savirweb.org/" TargetMode="External"/><Relationship Id="rId32" Type="http://schemas.openxmlformats.org/officeDocument/2006/relationships/hyperlink" Target="https://jnnp.bmj.com/" TargetMode="External"/><Relationship Id="rId37" Type="http://schemas.openxmlformats.org/officeDocument/2006/relationships/hyperlink" Target="https://sti.bmj.com/" TargetMode="External"/><Relationship Id="rId40" Type="http://schemas.openxmlformats.org/officeDocument/2006/relationships/hyperlink" Target="https://www.brit-thoracic.org.uk/" TargetMode="External"/><Relationship Id="rId5" Type="http://schemas.openxmlformats.org/officeDocument/2006/relationships/hyperlink" Target="https://www.eular.org/" TargetMode="External"/><Relationship Id="rId15" Type="http://schemas.openxmlformats.org/officeDocument/2006/relationships/hyperlink" Target="http://www.rcem.ac.uk/" TargetMode="External"/><Relationship Id="rId23" Type="http://schemas.openxmlformats.org/officeDocument/2006/relationships/hyperlink" Target="https://ip.bmj.com/" TargetMode="External"/><Relationship Id="rId28" Type="http://schemas.openxmlformats.org/officeDocument/2006/relationships/hyperlink" Target="https://jme.bmj.com/" TargetMode="External"/><Relationship Id="rId36" Type="http://schemas.openxmlformats.org/officeDocument/2006/relationships/hyperlink" Target="https://www.theabn.org/" TargetMode="External"/><Relationship Id="rId10" Type="http://schemas.openxmlformats.org/officeDocument/2006/relationships/hyperlink" Target="https://www.health.org.uk/" TargetMode="External"/><Relationship Id="rId19" Type="http://schemas.openxmlformats.org/officeDocument/2006/relationships/hyperlink" Target="https://gut.bmj.com/" TargetMode="External"/><Relationship Id="rId31" Type="http://schemas.openxmlformats.org/officeDocument/2006/relationships/hyperlink" Target="http://www.snisonline.org/" TargetMode="External"/><Relationship Id="rId4" Type="http://schemas.openxmlformats.org/officeDocument/2006/relationships/hyperlink" Target="https://ard.bmj.com/" TargetMode="External"/><Relationship Id="rId9" Type="http://schemas.openxmlformats.org/officeDocument/2006/relationships/hyperlink" Target="https://qualitysafety.bmj.com/" TargetMode="External"/><Relationship Id="rId14" Type="http://schemas.openxmlformats.org/officeDocument/2006/relationships/hyperlink" Target="https://emj.bmj.com/" TargetMode="External"/><Relationship Id="rId22" Type="http://schemas.openxmlformats.org/officeDocument/2006/relationships/hyperlink" Target="http://www.bcs.com/" TargetMode="External"/><Relationship Id="rId27" Type="http://schemas.openxmlformats.org/officeDocument/2006/relationships/hyperlink" Target="https://jech.bmj.com/" TargetMode="External"/><Relationship Id="rId30" Type="http://schemas.openxmlformats.org/officeDocument/2006/relationships/hyperlink" Target="https://jnis.bmj.com/" TargetMode="External"/><Relationship Id="rId35" Type="http://schemas.openxmlformats.org/officeDocument/2006/relationships/hyperlink" Target="https://pn.bmj.com/" TargetMode="External"/><Relationship Id="rId8" Type="http://schemas.openxmlformats.org/officeDocument/2006/relationships/hyperlink" Target="https://ebm.bmj.com/" TargetMode="External"/><Relationship Id="rId3" Type="http://schemas.openxmlformats.org/officeDocument/2006/relationships/hyperlink" Target="https://www.rcpch.ac.uk/" TargetMode="External"/><Relationship Id="rId12" Type="http://schemas.openxmlformats.org/officeDocument/2006/relationships/hyperlink" Target="https://bjsm.bmj.com/" TargetMode="External"/><Relationship Id="rId17" Type="http://schemas.openxmlformats.org/officeDocument/2006/relationships/hyperlink" Target="https://fg.bmj.com/" TargetMode="External"/><Relationship Id="rId25" Type="http://schemas.openxmlformats.org/officeDocument/2006/relationships/hyperlink" Target="https://jcp.bmj.com/" TargetMode="External"/><Relationship Id="rId33" Type="http://schemas.openxmlformats.org/officeDocument/2006/relationships/hyperlink" Target="https://mh.bmj.com/" TargetMode="External"/><Relationship Id="rId38" Type="http://schemas.openxmlformats.org/officeDocument/2006/relationships/hyperlink" Target="http://www.bashh.org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bmjopenquality.bmj.com/" TargetMode="External"/><Relationship Id="rId13" Type="http://schemas.openxmlformats.org/officeDocument/2006/relationships/hyperlink" Target="http://srh.bmj.com/" TargetMode="External"/><Relationship Id="rId18" Type="http://schemas.openxmlformats.org/officeDocument/2006/relationships/hyperlink" Target="http://ihj.bmj.com/" TargetMode="External"/><Relationship Id="rId26" Type="http://schemas.openxmlformats.org/officeDocument/2006/relationships/hyperlink" Target="http://tsaco.bmj.com/" TargetMode="External"/><Relationship Id="rId3" Type="http://schemas.openxmlformats.org/officeDocument/2006/relationships/hyperlink" Target="http://bmjleader.bmj.com/" TargetMode="External"/><Relationship Id="rId21" Type="http://schemas.openxmlformats.org/officeDocument/2006/relationships/hyperlink" Target="http://jisakos.bmj.com/" TargetMode="External"/><Relationship Id="rId7" Type="http://schemas.openxmlformats.org/officeDocument/2006/relationships/hyperlink" Target="http://bmjophth.bmj.com/" TargetMode="External"/><Relationship Id="rId12" Type="http://schemas.openxmlformats.org/officeDocument/2006/relationships/hyperlink" Target="http://bmjpaedsopen.bmj.com/" TargetMode="External"/><Relationship Id="rId17" Type="http://schemas.openxmlformats.org/officeDocument/2006/relationships/hyperlink" Target="http://gpsych.bmj.com/" TargetMode="External"/><Relationship Id="rId25" Type="http://schemas.openxmlformats.org/officeDocument/2006/relationships/hyperlink" Target="http://svn.bmj.com/" TargetMode="External"/><Relationship Id="rId2" Type="http://schemas.openxmlformats.org/officeDocument/2006/relationships/hyperlink" Target="http://gh.bmj.com/" TargetMode="External"/><Relationship Id="rId16" Type="http://schemas.openxmlformats.org/officeDocument/2006/relationships/hyperlink" Target="http://fmch.bmj.com/" TargetMode="External"/><Relationship Id="rId20" Type="http://schemas.openxmlformats.org/officeDocument/2006/relationships/hyperlink" Target="http://jim.bmj.com/" TargetMode="External"/><Relationship Id="rId29" Type="http://schemas.openxmlformats.org/officeDocument/2006/relationships/hyperlink" Target="http://wjps.bmj.com/" TargetMode="External"/><Relationship Id="rId1" Type="http://schemas.openxmlformats.org/officeDocument/2006/relationships/hyperlink" Target="http://adc.bmj.com/" TargetMode="External"/><Relationship Id="rId6" Type="http://schemas.openxmlformats.org/officeDocument/2006/relationships/hyperlink" Target="http://bmjopengastro.bmj.com/" TargetMode="External"/><Relationship Id="rId11" Type="http://schemas.openxmlformats.org/officeDocument/2006/relationships/hyperlink" Target="http://bmjopensem.bmj.com/" TargetMode="External"/><Relationship Id="rId24" Type="http://schemas.openxmlformats.org/officeDocument/2006/relationships/hyperlink" Target="http://rmdopen.bmj.com/" TargetMode="External"/><Relationship Id="rId5" Type="http://schemas.openxmlformats.org/officeDocument/2006/relationships/hyperlink" Target="http://drc.bmj.com/" TargetMode="External"/><Relationship Id="rId15" Type="http://schemas.openxmlformats.org/officeDocument/2006/relationships/hyperlink" Target="http://esmoopen.bmj.com/" TargetMode="External"/><Relationship Id="rId23" Type="http://schemas.openxmlformats.org/officeDocument/2006/relationships/hyperlink" Target="http://rapm.bmj.com/" TargetMode="External"/><Relationship Id="rId28" Type="http://schemas.openxmlformats.org/officeDocument/2006/relationships/hyperlink" Target="http://vetrecordopen.bmj.com/" TargetMode="External"/><Relationship Id="rId10" Type="http://schemas.openxmlformats.org/officeDocument/2006/relationships/hyperlink" Target="http://openscience.bmj.com/" TargetMode="External"/><Relationship Id="rId19" Type="http://schemas.openxmlformats.org/officeDocument/2006/relationships/hyperlink" Target="http://ijgc.bmj.com/" TargetMode="External"/><Relationship Id="rId31" Type="http://schemas.openxmlformats.org/officeDocument/2006/relationships/comments" Target="../comments1.xml"/><Relationship Id="rId4" Type="http://schemas.openxmlformats.org/officeDocument/2006/relationships/hyperlink" Target="http://nutrition.bmj.com/" TargetMode="External"/><Relationship Id="rId9" Type="http://schemas.openxmlformats.org/officeDocument/2006/relationships/hyperlink" Target="http://bmjopenrespres.bmj.com/" TargetMode="External"/><Relationship Id="rId14" Type="http://schemas.openxmlformats.org/officeDocument/2006/relationships/hyperlink" Target="http://considerations.bmj.com/" TargetMode="External"/><Relationship Id="rId22" Type="http://schemas.openxmlformats.org/officeDocument/2006/relationships/hyperlink" Target="http://openheart.bmj.com/" TargetMode="External"/><Relationship Id="rId27" Type="http://schemas.openxmlformats.org/officeDocument/2006/relationships/hyperlink" Target="http://vetrecordcasereports.bmj.com/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8761D"/>
    <outlinePr summaryBelow="0" summaryRight="0"/>
  </sheetPr>
  <dimension ref="A1:T40"/>
  <sheetViews>
    <sheetView tabSelected="1" workbookViewId="0">
      <selection activeCell="A40" sqref="A40"/>
    </sheetView>
  </sheetViews>
  <sheetFormatPr defaultColWidth="12.5703125" defaultRowHeight="12.75" customHeight="1" x14ac:dyDescent="0.2"/>
  <cols>
    <col min="1" max="1" width="38" customWidth="1"/>
    <col min="3" max="3" width="17.28515625" customWidth="1"/>
    <col min="5" max="5" width="26.7109375" customWidth="1"/>
    <col min="6" max="6" width="12.5703125" hidden="1"/>
    <col min="7" max="7" width="18.140625" customWidth="1"/>
    <col min="8" max="8" width="21.7109375" customWidth="1"/>
    <col min="10" max="10" width="15.28515625" customWidth="1"/>
    <col min="12" max="12" width="23.5703125" customWidth="1"/>
    <col min="13" max="13" width="12.5703125" hidden="1"/>
    <col min="14" max="14" width="11.5703125" customWidth="1"/>
    <col min="15" max="15" width="17.7109375" customWidth="1"/>
    <col min="16" max="16" width="18.140625" customWidth="1"/>
    <col min="17" max="17" width="12.28515625" customWidth="1"/>
    <col min="20" max="20" width="21.28515625" customWidth="1"/>
  </cols>
  <sheetData>
    <row r="1" spans="1:20" ht="27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">
      <c r="A2" s="2" t="s">
        <v>20</v>
      </c>
      <c r="B2" s="2" t="s">
        <v>0</v>
      </c>
      <c r="C2" s="2" t="s">
        <v>21</v>
      </c>
      <c r="D2" s="2" t="s">
        <v>22</v>
      </c>
      <c r="E2" s="2" t="s">
        <v>23</v>
      </c>
      <c r="F2" s="2" t="s">
        <v>24</v>
      </c>
      <c r="G2" s="3">
        <v>37987</v>
      </c>
      <c r="H2" s="4">
        <v>37987</v>
      </c>
      <c r="I2" s="4">
        <v>38108</v>
      </c>
      <c r="J2" s="2" t="s">
        <v>25</v>
      </c>
      <c r="K2" s="2" t="s">
        <v>25</v>
      </c>
      <c r="L2" s="6" t="s">
        <v>26</v>
      </c>
      <c r="M2" s="2" t="s">
        <v>27</v>
      </c>
      <c r="N2" s="2" t="s">
        <v>28</v>
      </c>
      <c r="O2" s="2" t="s">
        <v>29</v>
      </c>
      <c r="P2" s="2" t="s">
        <v>30</v>
      </c>
      <c r="Q2" s="2" t="s">
        <v>31</v>
      </c>
      <c r="R2" s="2" t="s">
        <v>32</v>
      </c>
      <c r="S2" s="2" t="s">
        <v>33</v>
      </c>
      <c r="T2" s="2"/>
    </row>
    <row r="3" spans="1:20" x14ac:dyDescent="0.2">
      <c r="A3" s="2" t="s">
        <v>34</v>
      </c>
      <c r="B3" s="2" t="s">
        <v>0</v>
      </c>
      <c r="C3" s="2" t="s">
        <v>35</v>
      </c>
      <c r="D3" s="2" t="s">
        <v>22</v>
      </c>
      <c r="E3" s="2" t="s">
        <v>23</v>
      </c>
      <c r="F3" s="2" t="s">
        <v>24</v>
      </c>
      <c r="G3" s="3">
        <v>34335</v>
      </c>
      <c r="H3" s="4">
        <v>34335</v>
      </c>
      <c r="I3" s="3">
        <v>34335</v>
      </c>
      <c r="J3" s="2" t="s">
        <v>36</v>
      </c>
      <c r="K3" s="2" t="s">
        <v>37</v>
      </c>
      <c r="L3" s="6" t="s">
        <v>38</v>
      </c>
      <c r="M3" s="2" t="s">
        <v>39</v>
      </c>
      <c r="N3" s="2" t="s">
        <v>40</v>
      </c>
      <c r="O3" s="2" t="s">
        <v>29</v>
      </c>
      <c r="P3" s="2" t="s">
        <v>30</v>
      </c>
      <c r="Q3" s="2" t="s">
        <v>31</v>
      </c>
      <c r="R3" s="2" t="s">
        <v>32</v>
      </c>
      <c r="S3" s="2" t="s">
        <v>33</v>
      </c>
      <c r="T3" s="6" t="s">
        <v>41</v>
      </c>
    </row>
    <row r="4" spans="1:20" x14ac:dyDescent="0.2">
      <c r="A4" s="2" t="s">
        <v>42</v>
      </c>
      <c r="B4" s="2" t="s">
        <v>0</v>
      </c>
      <c r="C4" s="2" t="s">
        <v>43</v>
      </c>
      <c r="D4" s="2" t="s">
        <v>22</v>
      </c>
      <c r="E4" s="2" t="s">
        <v>23</v>
      </c>
      <c r="F4" s="2" t="s">
        <v>5</v>
      </c>
      <c r="G4" s="3">
        <v>9498</v>
      </c>
      <c r="H4" s="4">
        <v>9498</v>
      </c>
      <c r="I4" s="3">
        <v>9498</v>
      </c>
      <c r="J4" s="2" t="s">
        <v>44</v>
      </c>
      <c r="K4" s="2" t="s">
        <v>37</v>
      </c>
      <c r="L4" s="6" t="s">
        <v>45</v>
      </c>
      <c r="M4" s="2" t="s">
        <v>46</v>
      </c>
      <c r="N4" s="2" t="s">
        <v>47</v>
      </c>
      <c r="O4" s="2" t="s">
        <v>29</v>
      </c>
      <c r="P4" s="2" t="s">
        <v>30</v>
      </c>
      <c r="Q4" s="2" t="s">
        <v>48</v>
      </c>
      <c r="R4" s="2" t="s">
        <v>32</v>
      </c>
      <c r="S4" s="2" t="s">
        <v>33</v>
      </c>
      <c r="T4" s="6" t="s">
        <v>41</v>
      </c>
    </row>
    <row r="5" spans="1:20" x14ac:dyDescent="0.2">
      <c r="A5" s="2" t="s">
        <v>49</v>
      </c>
      <c r="B5" s="2" t="s">
        <v>0</v>
      </c>
      <c r="C5" s="2" t="s">
        <v>50</v>
      </c>
      <c r="D5" s="2" t="s">
        <v>22</v>
      </c>
      <c r="E5" s="2" t="s">
        <v>51</v>
      </c>
      <c r="F5" s="2" t="s">
        <v>5</v>
      </c>
      <c r="G5" s="3">
        <v>35034</v>
      </c>
      <c r="H5" s="4">
        <v>35034</v>
      </c>
      <c r="I5" s="3">
        <v>35034</v>
      </c>
      <c r="J5" s="2" t="s">
        <v>52</v>
      </c>
      <c r="K5" s="2" t="s">
        <v>53</v>
      </c>
      <c r="L5" s="6" t="s">
        <v>54</v>
      </c>
      <c r="M5" s="2" t="s">
        <v>55</v>
      </c>
      <c r="N5" s="2" t="s">
        <v>56</v>
      </c>
      <c r="O5" s="2" t="s">
        <v>29</v>
      </c>
      <c r="P5" s="2" t="s">
        <v>57</v>
      </c>
      <c r="Q5" s="2" t="s">
        <v>31</v>
      </c>
      <c r="R5" s="2" t="s">
        <v>58</v>
      </c>
      <c r="S5" s="2" t="s">
        <v>59</v>
      </c>
      <c r="T5" s="2" t="s">
        <v>59</v>
      </c>
    </row>
    <row r="6" spans="1:20" x14ac:dyDescent="0.2">
      <c r="A6" s="9" t="s">
        <v>245</v>
      </c>
      <c r="B6" s="9"/>
      <c r="C6" s="9"/>
      <c r="D6" s="9" t="s">
        <v>29</v>
      </c>
      <c r="E6" s="9"/>
      <c r="F6" s="9"/>
      <c r="G6" s="10"/>
      <c r="H6" s="11"/>
      <c r="I6" s="10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x14ac:dyDescent="0.2">
      <c r="A7" s="12" t="s">
        <v>246</v>
      </c>
      <c r="B7" s="12" t="s">
        <v>0</v>
      </c>
      <c r="C7" s="12" t="s">
        <v>247</v>
      </c>
      <c r="D7" s="12" t="s">
        <v>22</v>
      </c>
      <c r="E7" s="12" t="s">
        <v>248</v>
      </c>
      <c r="F7" s="12" t="s">
        <v>5</v>
      </c>
      <c r="G7" s="13">
        <v>41974</v>
      </c>
      <c r="H7" s="14">
        <v>41974</v>
      </c>
      <c r="I7" s="13">
        <v>41974</v>
      </c>
      <c r="J7" s="12" t="s">
        <v>249</v>
      </c>
      <c r="K7" s="12" t="s">
        <v>249</v>
      </c>
      <c r="L7" s="15" t="s">
        <v>250</v>
      </c>
      <c r="M7" s="12" t="s">
        <v>251</v>
      </c>
      <c r="N7" s="12" t="s">
        <v>252</v>
      </c>
      <c r="O7" s="12" t="s">
        <v>29</v>
      </c>
      <c r="P7" s="12" t="s">
        <v>57</v>
      </c>
      <c r="Q7" s="12" t="s">
        <v>107</v>
      </c>
      <c r="R7" s="12" t="s">
        <v>58</v>
      </c>
      <c r="S7" s="12" t="s">
        <v>59</v>
      </c>
      <c r="T7" s="12" t="s">
        <v>59</v>
      </c>
    </row>
    <row r="8" spans="1:20" x14ac:dyDescent="0.2">
      <c r="A8" s="12" t="s">
        <v>253</v>
      </c>
      <c r="B8" s="12" t="s">
        <v>0</v>
      </c>
      <c r="C8" s="12" t="s">
        <v>253</v>
      </c>
      <c r="D8" s="12" t="s">
        <v>22</v>
      </c>
      <c r="E8" s="12" t="s">
        <v>254</v>
      </c>
      <c r="F8" s="12" t="s">
        <v>5</v>
      </c>
      <c r="G8" s="13">
        <v>42795</v>
      </c>
      <c r="H8" s="14">
        <v>42795</v>
      </c>
      <c r="I8" s="13">
        <v>42795</v>
      </c>
      <c r="J8" s="12" t="s">
        <v>255</v>
      </c>
      <c r="K8" s="12" t="s">
        <v>255</v>
      </c>
      <c r="L8" s="15" t="s">
        <v>256</v>
      </c>
      <c r="M8" s="12" t="s">
        <v>257</v>
      </c>
      <c r="N8" s="12" t="s">
        <v>59</v>
      </c>
      <c r="O8" s="12" t="s">
        <v>29</v>
      </c>
      <c r="P8" s="12" t="s">
        <v>57</v>
      </c>
      <c r="Q8" s="12" t="s">
        <v>107</v>
      </c>
      <c r="R8" s="12" t="s">
        <v>32</v>
      </c>
      <c r="S8" s="12" t="s">
        <v>258</v>
      </c>
      <c r="T8" s="15" t="s">
        <v>259</v>
      </c>
    </row>
    <row r="9" spans="1:20" x14ac:dyDescent="0.2">
      <c r="A9" s="12" t="s">
        <v>260</v>
      </c>
      <c r="B9" s="12" t="s">
        <v>0</v>
      </c>
      <c r="C9" s="12" t="s">
        <v>261</v>
      </c>
      <c r="D9" s="12" t="s">
        <v>80</v>
      </c>
      <c r="E9" s="12" t="s">
        <v>262</v>
      </c>
      <c r="F9" s="12" t="s">
        <v>157</v>
      </c>
      <c r="G9" s="13">
        <v>1278</v>
      </c>
      <c r="H9" s="14">
        <v>41334</v>
      </c>
      <c r="I9" s="13">
        <v>1278</v>
      </c>
      <c r="J9" s="12" t="s">
        <v>263</v>
      </c>
      <c r="K9" s="12" t="s">
        <v>264</v>
      </c>
      <c r="L9" s="15" t="s">
        <v>265</v>
      </c>
      <c r="M9" s="12"/>
      <c r="N9" s="12" t="s">
        <v>266</v>
      </c>
      <c r="O9" s="12" t="s">
        <v>29</v>
      </c>
      <c r="P9" s="12" t="s">
        <v>30</v>
      </c>
      <c r="Q9" s="12" t="s">
        <v>267</v>
      </c>
      <c r="R9" s="12" t="s">
        <v>58</v>
      </c>
      <c r="S9" s="12"/>
      <c r="T9" s="12" t="s">
        <v>59</v>
      </c>
    </row>
    <row r="10" spans="1:20" x14ac:dyDescent="0.2">
      <c r="A10" s="2" t="s">
        <v>60</v>
      </c>
      <c r="B10" s="2" t="s">
        <v>0</v>
      </c>
      <c r="C10" s="2" t="s">
        <v>61</v>
      </c>
      <c r="D10" s="2" t="s">
        <v>22</v>
      </c>
      <c r="E10" s="2" t="s">
        <v>62</v>
      </c>
      <c r="F10" s="2" t="s">
        <v>5</v>
      </c>
      <c r="G10" s="3">
        <v>33664</v>
      </c>
      <c r="H10" s="4">
        <v>33664</v>
      </c>
      <c r="I10" s="3">
        <v>33664</v>
      </c>
      <c r="J10" s="2" t="s">
        <v>63</v>
      </c>
      <c r="K10" s="2" t="s">
        <v>64</v>
      </c>
      <c r="L10" s="6" t="s">
        <v>65</v>
      </c>
      <c r="M10" s="2" t="s">
        <v>66</v>
      </c>
      <c r="N10" s="2" t="s">
        <v>67</v>
      </c>
      <c r="O10" s="2" t="s">
        <v>29</v>
      </c>
      <c r="P10" s="2" t="s">
        <v>30</v>
      </c>
      <c r="Q10" s="2" t="s">
        <v>48</v>
      </c>
      <c r="R10" s="2" t="s">
        <v>32</v>
      </c>
      <c r="S10" s="2" t="s">
        <v>68</v>
      </c>
      <c r="T10" s="6" t="s">
        <v>69</v>
      </c>
    </row>
    <row r="11" spans="1:20" x14ac:dyDescent="0.2">
      <c r="A11" s="12" t="s">
        <v>268</v>
      </c>
      <c r="B11" s="12" t="s">
        <v>0</v>
      </c>
      <c r="C11" s="12" t="s">
        <v>269</v>
      </c>
      <c r="D11" s="12" t="s">
        <v>80</v>
      </c>
      <c r="E11" s="12" t="s">
        <v>219</v>
      </c>
      <c r="F11" s="12" t="s">
        <v>5</v>
      </c>
      <c r="G11" s="13">
        <v>27030</v>
      </c>
      <c r="H11" s="14">
        <v>40544</v>
      </c>
      <c r="I11" s="13">
        <v>36617</v>
      </c>
      <c r="J11" s="12" t="s">
        <v>166</v>
      </c>
      <c r="K11" s="12" t="s">
        <v>270</v>
      </c>
      <c r="L11" s="15" t="s">
        <v>271</v>
      </c>
      <c r="M11" s="12" t="s">
        <v>272</v>
      </c>
      <c r="N11" s="12" t="s">
        <v>273</v>
      </c>
      <c r="O11" s="12" t="s">
        <v>29</v>
      </c>
      <c r="P11" s="12" t="s">
        <v>30</v>
      </c>
      <c r="Q11" s="12" t="s">
        <v>107</v>
      </c>
      <c r="R11" s="12" t="s">
        <v>32</v>
      </c>
      <c r="S11" s="12" t="s">
        <v>274</v>
      </c>
      <c r="T11" s="15" t="s">
        <v>275</v>
      </c>
    </row>
    <row r="12" spans="1:20" x14ac:dyDescent="0.2">
      <c r="A12" s="12" t="s">
        <v>276</v>
      </c>
      <c r="B12" s="12" t="s">
        <v>0</v>
      </c>
      <c r="C12" s="12" t="s">
        <v>277</v>
      </c>
      <c r="D12" s="12" t="s">
        <v>22</v>
      </c>
      <c r="E12" s="12" t="s">
        <v>62</v>
      </c>
      <c r="F12" s="12" t="s">
        <v>5</v>
      </c>
      <c r="G12" s="13">
        <v>40634</v>
      </c>
      <c r="H12" s="14">
        <v>40634</v>
      </c>
      <c r="I12" s="13">
        <v>40634</v>
      </c>
      <c r="J12" s="12" t="s">
        <v>278</v>
      </c>
      <c r="K12" s="12" t="s">
        <v>278</v>
      </c>
      <c r="L12" s="15" t="s">
        <v>279</v>
      </c>
      <c r="M12" s="12" t="s">
        <v>280</v>
      </c>
      <c r="N12" s="12" t="s">
        <v>281</v>
      </c>
      <c r="O12" s="12" t="s">
        <v>29</v>
      </c>
      <c r="P12" s="12" t="s">
        <v>30</v>
      </c>
      <c r="Q12" s="12" t="s">
        <v>107</v>
      </c>
      <c r="R12" s="12" t="s">
        <v>58</v>
      </c>
      <c r="S12" s="12" t="s">
        <v>59</v>
      </c>
      <c r="T12" s="12" t="s">
        <v>59</v>
      </c>
    </row>
    <row r="13" spans="1:20" x14ac:dyDescent="0.2">
      <c r="A13" s="2" t="s">
        <v>70</v>
      </c>
      <c r="B13" s="2" t="s">
        <v>0</v>
      </c>
      <c r="C13" s="2" t="s">
        <v>71</v>
      </c>
      <c r="D13" s="2" t="s">
        <v>22</v>
      </c>
      <c r="E13" s="2" t="s">
        <v>72</v>
      </c>
      <c r="F13" s="2" t="s">
        <v>5</v>
      </c>
      <c r="G13" s="3">
        <v>6211</v>
      </c>
      <c r="H13" s="4">
        <v>6211</v>
      </c>
      <c r="I13" s="3">
        <v>6211</v>
      </c>
      <c r="J13" s="2" t="s">
        <v>73</v>
      </c>
      <c r="K13" s="2" t="s">
        <v>74</v>
      </c>
      <c r="L13" s="6" t="s">
        <v>75</v>
      </c>
      <c r="M13" s="2" t="s">
        <v>76</v>
      </c>
      <c r="N13" s="2" t="s">
        <v>77</v>
      </c>
      <c r="O13" s="2" t="s">
        <v>29</v>
      </c>
      <c r="P13" s="2" t="s">
        <v>30</v>
      </c>
      <c r="Q13" s="2" t="s">
        <v>48</v>
      </c>
      <c r="R13" s="2" t="s">
        <v>58</v>
      </c>
      <c r="S13" s="2" t="s">
        <v>59</v>
      </c>
      <c r="T13" s="2" t="s">
        <v>59</v>
      </c>
    </row>
    <row r="14" spans="1:20" x14ac:dyDescent="0.2">
      <c r="A14" s="2" t="s">
        <v>78</v>
      </c>
      <c r="B14" s="2" t="s">
        <v>0</v>
      </c>
      <c r="C14" s="2" t="s">
        <v>79</v>
      </c>
      <c r="D14" s="2" t="s">
        <v>80</v>
      </c>
      <c r="E14" s="2" t="s">
        <v>81</v>
      </c>
      <c r="F14" s="2" t="s">
        <v>5</v>
      </c>
      <c r="G14" s="3">
        <v>23377</v>
      </c>
      <c r="H14" s="4">
        <v>35125</v>
      </c>
      <c r="I14" s="3">
        <v>23377</v>
      </c>
      <c r="J14" s="2" t="s">
        <v>82</v>
      </c>
      <c r="K14" s="2" t="s">
        <v>83</v>
      </c>
      <c r="L14" s="6" t="s">
        <v>84</v>
      </c>
      <c r="M14" s="2" t="s">
        <v>85</v>
      </c>
      <c r="N14" s="2" t="s">
        <v>86</v>
      </c>
      <c r="O14" s="2" t="s">
        <v>29</v>
      </c>
      <c r="P14" s="2" t="s">
        <v>30</v>
      </c>
      <c r="Q14" s="2" t="s">
        <v>87</v>
      </c>
      <c r="R14" s="2" t="s">
        <v>32</v>
      </c>
      <c r="S14" s="2" t="s">
        <v>88</v>
      </c>
      <c r="T14" s="6" t="s">
        <v>89</v>
      </c>
    </row>
    <row r="15" spans="1:20" x14ac:dyDescent="0.2">
      <c r="A15" s="9" t="s">
        <v>282</v>
      </c>
      <c r="B15" s="9" t="s">
        <v>0</v>
      </c>
      <c r="C15" s="9" t="s">
        <v>283</v>
      </c>
      <c r="D15" s="9" t="s">
        <v>29</v>
      </c>
      <c r="E15" s="17" t="s">
        <v>51</v>
      </c>
      <c r="F15" s="9"/>
      <c r="G15" s="10"/>
      <c r="H15" s="11"/>
      <c r="I15" s="10"/>
      <c r="J15" s="18"/>
      <c r="K15" s="18"/>
      <c r="L15" s="19"/>
      <c r="M15" s="9"/>
      <c r="N15" s="9" t="s">
        <v>284</v>
      </c>
      <c r="O15" s="9" t="s">
        <v>285</v>
      </c>
      <c r="P15" s="9" t="s">
        <v>57</v>
      </c>
      <c r="Q15" s="9"/>
      <c r="R15" s="9" t="s">
        <v>58</v>
      </c>
      <c r="S15" s="9" t="s">
        <v>284</v>
      </c>
      <c r="T15" s="9"/>
    </row>
    <row r="16" spans="1:20" ht="25.5" x14ac:dyDescent="0.2">
      <c r="A16" s="9" t="s">
        <v>286</v>
      </c>
      <c r="B16" s="9" t="s">
        <v>0</v>
      </c>
      <c r="C16" s="9" t="s">
        <v>287</v>
      </c>
      <c r="D16" s="9" t="s">
        <v>29</v>
      </c>
      <c r="E16" s="17" t="s">
        <v>51</v>
      </c>
      <c r="F16" s="9"/>
      <c r="G16" s="10">
        <v>22737</v>
      </c>
      <c r="H16" s="11">
        <v>39022</v>
      </c>
      <c r="I16" s="10">
        <v>22737</v>
      </c>
      <c r="J16" s="18" t="s">
        <v>288</v>
      </c>
      <c r="K16" s="18" t="s">
        <v>289</v>
      </c>
      <c r="L16" s="19" t="str">
        <f>HYPERLINK("https://dtb.bmj.com/","https://dtb.bmj.com")</f>
        <v>https://dtb.bmj.com</v>
      </c>
      <c r="M16" s="9"/>
      <c r="N16" s="9" t="s">
        <v>290</v>
      </c>
      <c r="O16" s="9" t="s">
        <v>29</v>
      </c>
      <c r="P16" s="9" t="s">
        <v>30</v>
      </c>
      <c r="Q16" s="9" t="s">
        <v>48</v>
      </c>
      <c r="R16" s="9" t="s">
        <v>58</v>
      </c>
      <c r="S16" s="9" t="s">
        <v>59</v>
      </c>
      <c r="T16" s="9" t="s">
        <v>59</v>
      </c>
    </row>
    <row r="17" spans="1:20" x14ac:dyDescent="0.2">
      <c r="A17" s="2" t="s">
        <v>90</v>
      </c>
      <c r="B17" s="2" t="s">
        <v>0</v>
      </c>
      <c r="C17" s="2" t="s">
        <v>91</v>
      </c>
      <c r="D17" s="2" t="s">
        <v>80</v>
      </c>
      <c r="E17" s="2" t="s">
        <v>92</v>
      </c>
      <c r="F17" s="2" t="s">
        <v>5</v>
      </c>
      <c r="G17" s="3">
        <v>30742</v>
      </c>
      <c r="H17" s="4">
        <v>35065</v>
      </c>
      <c r="I17" s="3">
        <v>30742</v>
      </c>
      <c r="J17" s="2" t="s">
        <v>93</v>
      </c>
      <c r="K17" s="2" t="s">
        <v>94</v>
      </c>
      <c r="L17" s="6" t="s">
        <v>95</v>
      </c>
      <c r="M17" s="2" t="s">
        <v>96</v>
      </c>
      <c r="N17" s="2" t="s">
        <v>97</v>
      </c>
      <c r="O17" s="2" t="s">
        <v>29</v>
      </c>
      <c r="P17" s="2" t="s">
        <v>30</v>
      </c>
      <c r="Q17" s="2" t="s">
        <v>48</v>
      </c>
      <c r="R17" s="2" t="s">
        <v>32</v>
      </c>
      <c r="S17" s="2" t="s">
        <v>98</v>
      </c>
      <c r="T17" s="6" t="s">
        <v>99</v>
      </c>
    </row>
    <row r="18" spans="1:20" x14ac:dyDescent="0.2">
      <c r="A18" s="12" t="s">
        <v>291</v>
      </c>
      <c r="B18" s="12" t="s">
        <v>0</v>
      </c>
      <c r="C18" s="12" t="s">
        <v>292</v>
      </c>
      <c r="D18" s="12" t="s">
        <v>80</v>
      </c>
      <c r="E18" s="12" t="s">
        <v>293</v>
      </c>
      <c r="F18" s="12" t="s">
        <v>5</v>
      </c>
      <c r="G18" s="13">
        <v>34700</v>
      </c>
      <c r="H18" s="14">
        <v>40940</v>
      </c>
      <c r="I18" s="13">
        <v>40940</v>
      </c>
      <c r="J18" s="12" t="s">
        <v>294</v>
      </c>
      <c r="K18" s="12" t="s">
        <v>294</v>
      </c>
      <c r="L18" s="15" t="s">
        <v>295</v>
      </c>
      <c r="M18" s="12" t="s">
        <v>296</v>
      </c>
      <c r="N18" s="12" t="s">
        <v>297</v>
      </c>
      <c r="O18" s="12" t="s">
        <v>29</v>
      </c>
      <c r="P18" s="12" t="s">
        <v>57</v>
      </c>
      <c r="Q18" s="12" t="s">
        <v>31</v>
      </c>
      <c r="R18" s="12" t="s">
        <v>18</v>
      </c>
      <c r="S18" s="12" t="s">
        <v>298</v>
      </c>
      <c r="T18" s="12" t="s">
        <v>299</v>
      </c>
    </row>
    <row r="19" spans="1:20" x14ac:dyDescent="0.2">
      <c r="A19" s="2" t="s">
        <v>100</v>
      </c>
      <c r="B19" s="2" t="s">
        <v>0</v>
      </c>
      <c r="C19" s="2" t="s">
        <v>101</v>
      </c>
      <c r="D19" s="2" t="s">
        <v>22</v>
      </c>
      <c r="E19" s="2" t="s">
        <v>102</v>
      </c>
      <c r="F19" s="2" t="s">
        <v>5</v>
      </c>
      <c r="G19" s="3">
        <v>35796</v>
      </c>
      <c r="H19" s="4">
        <v>35796</v>
      </c>
      <c r="I19" s="3">
        <v>35796</v>
      </c>
      <c r="J19" s="2" t="s">
        <v>103</v>
      </c>
      <c r="K19" s="2" t="s">
        <v>103</v>
      </c>
      <c r="L19" s="6" t="s">
        <v>104</v>
      </c>
      <c r="M19" s="2" t="s">
        <v>105</v>
      </c>
      <c r="N19" s="2" t="s">
        <v>106</v>
      </c>
      <c r="O19" s="2" t="s">
        <v>29</v>
      </c>
      <c r="P19" s="2" t="s">
        <v>30</v>
      </c>
      <c r="Q19" s="2" t="s">
        <v>107</v>
      </c>
      <c r="R19" s="2" t="s">
        <v>32</v>
      </c>
      <c r="S19" s="2" t="s">
        <v>108</v>
      </c>
      <c r="T19" s="2"/>
    </row>
    <row r="20" spans="1:20" x14ac:dyDescent="0.2">
      <c r="A20" s="2" t="s">
        <v>109</v>
      </c>
      <c r="B20" s="2" t="s">
        <v>0</v>
      </c>
      <c r="C20" s="2" t="s">
        <v>110</v>
      </c>
      <c r="D20" s="2" t="s">
        <v>22</v>
      </c>
      <c r="E20" s="2" t="s">
        <v>111</v>
      </c>
      <c r="F20" s="2" t="s">
        <v>5</v>
      </c>
      <c r="G20" s="3">
        <v>40269</v>
      </c>
      <c r="H20" s="4">
        <v>40269</v>
      </c>
      <c r="I20" s="3">
        <v>40269</v>
      </c>
      <c r="J20" s="2" t="s">
        <v>112</v>
      </c>
      <c r="K20" s="2" t="s">
        <v>113</v>
      </c>
      <c r="L20" s="6" t="s">
        <v>114</v>
      </c>
      <c r="M20" s="2" t="s">
        <v>115</v>
      </c>
      <c r="N20" s="2" t="s">
        <v>116</v>
      </c>
      <c r="O20" s="2" t="s">
        <v>29</v>
      </c>
      <c r="P20" s="2" t="s">
        <v>30</v>
      </c>
      <c r="Q20" s="2" t="s">
        <v>31</v>
      </c>
      <c r="R20" s="2" t="s">
        <v>32</v>
      </c>
      <c r="S20" s="2" t="s">
        <v>117</v>
      </c>
      <c r="T20" s="6" t="s">
        <v>118</v>
      </c>
    </row>
    <row r="21" spans="1:20" x14ac:dyDescent="0.2">
      <c r="A21" s="2" t="s">
        <v>119</v>
      </c>
      <c r="B21" s="2" t="s">
        <v>0</v>
      </c>
      <c r="C21" s="2" t="s">
        <v>120</v>
      </c>
      <c r="D21" s="2" t="s">
        <v>22</v>
      </c>
      <c r="E21" s="2" t="s">
        <v>111</v>
      </c>
      <c r="F21" s="2" t="s">
        <v>5</v>
      </c>
      <c r="G21" s="3">
        <v>21976</v>
      </c>
      <c r="H21" s="4">
        <v>21976</v>
      </c>
      <c r="I21" s="3">
        <v>21976</v>
      </c>
      <c r="J21" s="2" t="s">
        <v>121</v>
      </c>
      <c r="K21" s="2" t="s">
        <v>122</v>
      </c>
      <c r="L21" s="6" t="s">
        <v>123</v>
      </c>
      <c r="M21" s="2" t="s">
        <v>124</v>
      </c>
      <c r="N21" s="2" t="s">
        <v>125</v>
      </c>
      <c r="O21" s="2" t="s">
        <v>29</v>
      </c>
      <c r="P21" s="2" t="s">
        <v>30</v>
      </c>
      <c r="Q21" s="2" t="s">
        <v>48</v>
      </c>
      <c r="R21" s="2" t="s">
        <v>32</v>
      </c>
      <c r="S21" s="2" t="s">
        <v>117</v>
      </c>
      <c r="T21" s="6" t="s">
        <v>118</v>
      </c>
    </row>
    <row r="22" spans="1:20" x14ac:dyDescent="0.2">
      <c r="A22" s="2" t="s">
        <v>126</v>
      </c>
      <c r="B22" s="2" t="s">
        <v>0</v>
      </c>
      <c r="C22" s="2" t="s">
        <v>127</v>
      </c>
      <c r="D22" s="2" t="s">
        <v>22</v>
      </c>
      <c r="E22" s="2" t="s">
        <v>128</v>
      </c>
      <c r="F22" s="2" t="s">
        <v>5</v>
      </c>
      <c r="G22" s="3">
        <v>14246</v>
      </c>
      <c r="H22" s="4">
        <v>14246</v>
      </c>
      <c r="I22" s="3">
        <v>14246</v>
      </c>
      <c r="J22" s="2" t="s">
        <v>129</v>
      </c>
      <c r="K22" s="2" t="s">
        <v>130</v>
      </c>
      <c r="L22" s="6" t="s">
        <v>131</v>
      </c>
      <c r="M22" s="2" t="s">
        <v>132</v>
      </c>
      <c r="N22" s="2" t="s">
        <v>133</v>
      </c>
      <c r="O22" s="2" t="s">
        <v>29</v>
      </c>
      <c r="P22" s="2" t="s">
        <v>30</v>
      </c>
      <c r="Q22" s="2" t="s">
        <v>87</v>
      </c>
      <c r="R22" s="2" t="s">
        <v>32</v>
      </c>
      <c r="S22" s="2" t="s">
        <v>134</v>
      </c>
      <c r="T22" s="6" t="s">
        <v>135</v>
      </c>
    </row>
    <row r="23" spans="1:20" x14ac:dyDescent="0.2">
      <c r="A23" s="2" t="s">
        <v>136</v>
      </c>
      <c r="B23" s="2" t="s">
        <v>0</v>
      </c>
      <c r="C23" s="2" t="s">
        <v>137</v>
      </c>
      <c r="D23" s="2" t="s">
        <v>22</v>
      </c>
      <c r="E23" s="2" t="s">
        <v>62</v>
      </c>
      <c r="F23" s="2" t="s">
        <v>138</v>
      </c>
      <c r="G23" s="3">
        <v>34759</v>
      </c>
      <c r="H23" s="4">
        <v>34759</v>
      </c>
      <c r="I23" s="3">
        <v>34759</v>
      </c>
      <c r="J23" s="2" t="s">
        <v>52</v>
      </c>
      <c r="K23" s="2" t="s">
        <v>139</v>
      </c>
      <c r="L23" s="7" t="s">
        <v>140</v>
      </c>
      <c r="M23" s="2" t="s">
        <v>141</v>
      </c>
      <c r="N23" s="2" t="s">
        <v>142</v>
      </c>
      <c r="O23" s="2" t="s">
        <v>29</v>
      </c>
      <c r="P23" s="2" t="s">
        <v>57</v>
      </c>
      <c r="Q23" s="2" t="s">
        <v>31</v>
      </c>
      <c r="R23" s="2" t="s">
        <v>58</v>
      </c>
      <c r="S23" s="2" t="s">
        <v>143</v>
      </c>
      <c r="T23" s="6" t="s">
        <v>144</v>
      </c>
    </row>
    <row r="24" spans="1:20" x14ac:dyDescent="0.2">
      <c r="A24" s="2" t="s">
        <v>145</v>
      </c>
      <c r="B24" s="2" t="s">
        <v>0</v>
      </c>
      <c r="C24" s="2" t="s">
        <v>146</v>
      </c>
      <c r="D24" s="2" t="s">
        <v>22</v>
      </c>
      <c r="E24" s="2" t="s">
        <v>147</v>
      </c>
      <c r="F24" s="2" t="s">
        <v>5</v>
      </c>
      <c r="G24" s="3">
        <v>17472</v>
      </c>
      <c r="H24" s="4">
        <v>17472</v>
      </c>
      <c r="I24" s="3">
        <v>17472</v>
      </c>
      <c r="J24" s="2" t="s">
        <v>148</v>
      </c>
      <c r="K24" s="2" t="s">
        <v>149</v>
      </c>
      <c r="L24" s="6" t="s">
        <v>150</v>
      </c>
      <c r="M24" s="2" t="s">
        <v>151</v>
      </c>
      <c r="N24" s="2" t="s">
        <v>152</v>
      </c>
      <c r="O24" s="2" t="s">
        <v>29</v>
      </c>
      <c r="P24" s="2" t="s">
        <v>30</v>
      </c>
      <c r="Q24" s="2" t="s">
        <v>48</v>
      </c>
      <c r="R24" s="2" t="s">
        <v>32</v>
      </c>
      <c r="S24" s="2" t="s">
        <v>153</v>
      </c>
      <c r="T24" s="6" t="s">
        <v>154</v>
      </c>
    </row>
    <row r="25" spans="1:20" x14ac:dyDescent="0.2">
      <c r="A25" s="2" t="s">
        <v>155</v>
      </c>
      <c r="B25" s="2" t="s">
        <v>0</v>
      </c>
      <c r="C25" s="2" t="s">
        <v>156</v>
      </c>
      <c r="D25" s="2" t="s">
        <v>22</v>
      </c>
      <c r="E25" s="2" t="s">
        <v>62</v>
      </c>
      <c r="F25" s="2" t="s">
        <v>157</v>
      </c>
      <c r="G25" s="3">
        <v>17168</v>
      </c>
      <c r="H25" s="4">
        <v>17168</v>
      </c>
      <c r="I25" s="3">
        <v>17168</v>
      </c>
      <c r="J25" s="2" t="s">
        <v>148</v>
      </c>
      <c r="K25" s="2" t="s">
        <v>158</v>
      </c>
      <c r="L25" s="6" t="s">
        <v>159</v>
      </c>
      <c r="M25" s="2" t="s">
        <v>160</v>
      </c>
      <c r="N25" s="2" t="s">
        <v>161</v>
      </c>
      <c r="O25" s="2" t="s">
        <v>29</v>
      </c>
      <c r="P25" s="2" t="s">
        <v>30</v>
      </c>
      <c r="Q25" s="2" t="s">
        <v>48</v>
      </c>
      <c r="R25" s="2" t="s">
        <v>58</v>
      </c>
      <c r="S25" s="2" t="s">
        <v>59</v>
      </c>
      <c r="T25" s="2" t="s">
        <v>59</v>
      </c>
    </row>
    <row r="26" spans="1:20" x14ac:dyDescent="0.2">
      <c r="A26" s="2" t="s">
        <v>162</v>
      </c>
      <c r="B26" s="2" t="s">
        <v>0</v>
      </c>
      <c r="C26" s="2" t="s">
        <v>163</v>
      </c>
      <c r="D26" s="2" t="s">
        <v>80</v>
      </c>
      <c r="E26" s="2" t="s">
        <v>164</v>
      </c>
      <c r="F26" s="2" t="s">
        <v>157</v>
      </c>
      <c r="G26" s="3">
        <v>27485</v>
      </c>
      <c r="H26" s="4">
        <v>28095</v>
      </c>
      <c r="I26" s="3">
        <v>27485</v>
      </c>
      <c r="J26" s="2" t="s">
        <v>165</v>
      </c>
      <c r="K26" s="2" t="s">
        <v>166</v>
      </c>
      <c r="L26" s="6" t="s">
        <v>167</v>
      </c>
      <c r="M26" s="2" t="s">
        <v>168</v>
      </c>
      <c r="N26" s="2" t="s">
        <v>169</v>
      </c>
      <c r="O26" s="2" t="s">
        <v>29</v>
      </c>
      <c r="P26" s="2" t="s">
        <v>30</v>
      </c>
      <c r="Q26" s="2" t="s">
        <v>48</v>
      </c>
      <c r="R26" s="2" t="s">
        <v>32</v>
      </c>
      <c r="S26" s="2" t="s">
        <v>170</v>
      </c>
      <c r="T26" s="2"/>
    </row>
    <row r="27" spans="1:20" x14ac:dyDescent="0.2">
      <c r="A27" s="2" t="s">
        <v>171</v>
      </c>
      <c r="B27" s="2" t="s">
        <v>0</v>
      </c>
      <c r="C27" s="2" t="s">
        <v>172</v>
      </c>
      <c r="D27" s="2" t="s">
        <v>22</v>
      </c>
      <c r="E27" s="2" t="s">
        <v>173</v>
      </c>
      <c r="F27" s="2" t="s">
        <v>5</v>
      </c>
      <c r="G27" s="3">
        <v>23621</v>
      </c>
      <c r="H27" s="4">
        <v>23621</v>
      </c>
      <c r="I27" s="3">
        <v>23621</v>
      </c>
      <c r="J27" s="2" t="s">
        <v>82</v>
      </c>
      <c r="K27" s="2" t="s">
        <v>174</v>
      </c>
      <c r="L27" s="6" t="s">
        <v>175</v>
      </c>
      <c r="M27" s="2" t="s">
        <v>176</v>
      </c>
      <c r="N27" s="2" t="s">
        <v>177</v>
      </c>
      <c r="O27" s="2" t="s">
        <v>29</v>
      </c>
      <c r="P27" s="2" t="s">
        <v>57</v>
      </c>
      <c r="Q27" s="2" t="s">
        <v>48</v>
      </c>
      <c r="R27" s="2" t="s">
        <v>58</v>
      </c>
      <c r="S27" s="2" t="s">
        <v>59</v>
      </c>
      <c r="T27" s="2" t="s">
        <v>59</v>
      </c>
    </row>
    <row r="28" spans="1:20" x14ac:dyDescent="0.2">
      <c r="A28" s="2" t="s">
        <v>178</v>
      </c>
      <c r="B28" s="2" t="s">
        <v>0</v>
      </c>
      <c r="C28" s="2" t="s">
        <v>179</v>
      </c>
      <c r="D28" s="2" t="s">
        <v>22</v>
      </c>
      <c r="E28" s="2" t="s">
        <v>180</v>
      </c>
      <c r="F28" s="2" t="s">
        <v>5</v>
      </c>
      <c r="G28" s="3">
        <v>39995</v>
      </c>
      <c r="H28" s="3">
        <v>39995</v>
      </c>
      <c r="I28" s="3">
        <v>39995</v>
      </c>
      <c r="J28" s="2" t="s">
        <v>181</v>
      </c>
      <c r="K28" s="2" t="s">
        <v>181</v>
      </c>
      <c r="L28" s="6" t="s">
        <v>182</v>
      </c>
      <c r="M28" s="2" t="s">
        <v>183</v>
      </c>
      <c r="N28" s="2" t="s">
        <v>184</v>
      </c>
      <c r="O28" s="2" t="s">
        <v>29</v>
      </c>
      <c r="P28" s="2" t="s">
        <v>30</v>
      </c>
      <c r="Q28" s="2" t="s">
        <v>48</v>
      </c>
      <c r="R28" s="2" t="s">
        <v>18</v>
      </c>
      <c r="S28" s="2" t="s">
        <v>185</v>
      </c>
      <c r="T28" s="6" t="s">
        <v>186</v>
      </c>
    </row>
    <row r="29" spans="1:20" x14ac:dyDescent="0.2">
      <c r="A29" s="2" t="s">
        <v>187</v>
      </c>
      <c r="B29" s="2" t="s">
        <v>0</v>
      </c>
      <c r="C29" s="2" t="s">
        <v>188</v>
      </c>
      <c r="D29" s="2" t="s">
        <v>22</v>
      </c>
      <c r="E29" s="2" t="s">
        <v>189</v>
      </c>
      <c r="F29" s="2" t="s">
        <v>5</v>
      </c>
      <c r="G29" s="3">
        <v>7427</v>
      </c>
      <c r="H29" s="3">
        <v>7427</v>
      </c>
      <c r="I29" s="3">
        <v>7427</v>
      </c>
      <c r="J29" s="2" t="s">
        <v>190</v>
      </c>
      <c r="K29" s="2" t="s">
        <v>191</v>
      </c>
      <c r="L29" s="6" t="s">
        <v>192</v>
      </c>
      <c r="M29" s="2" t="s">
        <v>193</v>
      </c>
      <c r="N29" s="2" t="s">
        <v>194</v>
      </c>
      <c r="O29" s="2" t="s">
        <v>29</v>
      </c>
      <c r="P29" s="2" t="s">
        <v>30</v>
      </c>
      <c r="Q29" s="2" t="s">
        <v>48</v>
      </c>
      <c r="R29" s="2" t="s">
        <v>58</v>
      </c>
      <c r="S29" s="2" t="s">
        <v>59</v>
      </c>
      <c r="T29" s="2" t="s">
        <v>59</v>
      </c>
    </row>
    <row r="30" spans="1:20" x14ac:dyDescent="0.2">
      <c r="A30" s="2" t="s">
        <v>195</v>
      </c>
      <c r="B30" s="2" t="s">
        <v>0</v>
      </c>
      <c r="C30" s="2" t="s">
        <v>196</v>
      </c>
      <c r="D30" s="2"/>
      <c r="E30" s="2" t="s">
        <v>195</v>
      </c>
      <c r="F30" s="2" t="s">
        <v>157</v>
      </c>
      <c r="G30" s="3">
        <v>36678</v>
      </c>
      <c r="H30" s="4">
        <v>36678</v>
      </c>
      <c r="I30" s="3">
        <v>36678</v>
      </c>
      <c r="J30" s="2" t="s">
        <v>166</v>
      </c>
      <c r="K30" s="2" t="s">
        <v>166</v>
      </c>
      <c r="L30" s="6" t="s">
        <v>197</v>
      </c>
      <c r="M30" s="2" t="s">
        <v>198</v>
      </c>
      <c r="N30" s="2" t="s">
        <v>199</v>
      </c>
      <c r="O30" s="2" t="s">
        <v>29</v>
      </c>
      <c r="P30" s="2" t="s">
        <v>57</v>
      </c>
      <c r="Q30" s="2" t="s">
        <v>107</v>
      </c>
      <c r="R30" s="2" t="s">
        <v>32</v>
      </c>
      <c r="S30" s="2"/>
      <c r="T30" s="2"/>
    </row>
    <row r="31" spans="1:20" x14ac:dyDescent="0.2">
      <c r="A31" s="2" t="s">
        <v>200</v>
      </c>
      <c r="B31" s="2" t="s">
        <v>0</v>
      </c>
      <c r="C31" s="2" t="s">
        <v>201</v>
      </c>
      <c r="D31" s="2" t="s">
        <v>22</v>
      </c>
      <c r="E31" s="2" t="s">
        <v>202</v>
      </c>
      <c r="F31" s="2" t="s">
        <v>157</v>
      </c>
      <c r="G31" s="3">
        <v>16072</v>
      </c>
      <c r="H31" s="4">
        <v>16072</v>
      </c>
      <c r="I31" s="3">
        <v>16072</v>
      </c>
      <c r="J31" s="2" t="s">
        <v>203</v>
      </c>
      <c r="K31" s="2" t="s">
        <v>204</v>
      </c>
      <c r="L31" s="6" t="s">
        <v>205</v>
      </c>
      <c r="M31" s="2" t="s">
        <v>206</v>
      </c>
      <c r="N31" s="2" t="s">
        <v>207</v>
      </c>
      <c r="O31" s="2" t="s">
        <v>29</v>
      </c>
      <c r="P31" s="2" t="s">
        <v>30</v>
      </c>
      <c r="Q31" s="2" t="s">
        <v>48</v>
      </c>
      <c r="R31" s="2" t="s">
        <v>58</v>
      </c>
      <c r="S31" s="2"/>
      <c r="T31" s="2"/>
    </row>
    <row r="32" spans="1:20" x14ac:dyDescent="0.2">
      <c r="A32" s="2" t="s">
        <v>208</v>
      </c>
      <c r="B32" s="2" t="s">
        <v>0</v>
      </c>
      <c r="C32" s="2" t="s">
        <v>209</v>
      </c>
      <c r="D32" s="2" t="s">
        <v>22</v>
      </c>
      <c r="E32" s="2" t="s">
        <v>189</v>
      </c>
      <c r="F32" s="2" t="s">
        <v>5</v>
      </c>
      <c r="G32" s="3">
        <v>37165</v>
      </c>
      <c r="H32" s="4">
        <v>37165</v>
      </c>
      <c r="I32" s="3">
        <v>37165</v>
      </c>
      <c r="J32" s="2" t="s">
        <v>210</v>
      </c>
      <c r="K32" s="2" t="s">
        <v>211</v>
      </c>
      <c r="L32" s="6" t="s">
        <v>212</v>
      </c>
      <c r="M32" s="2" t="s">
        <v>213</v>
      </c>
      <c r="N32" s="2" t="s">
        <v>214</v>
      </c>
      <c r="O32" s="2" t="s">
        <v>29</v>
      </c>
      <c r="P32" s="2" t="s">
        <v>30</v>
      </c>
      <c r="Q32" s="2" t="s">
        <v>31</v>
      </c>
      <c r="R32" s="2" t="s">
        <v>58</v>
      </c>
      <c r="S32" s="2" t="s">
        <v>215</v>
      </c>
      <c r="T32" s="6" t="s">
        <v>216</v>
      </c>
    </row>
    <row r="33" spans="1:20" x14ac:dyDescent="0.2">
      <c r="A33" s="12" t="s">
        <v>300</v>
      </c>
      <c r="B33" s="12" t="s">
        <v>0</v>
      </c>
      <c r="C33" s="12" t="s">
        <v>301</v>
      </c>
      <c r="D33" s="12" t="s">
        <v>80</v>
      </c>
      <c r="E33" s="12" t="s">
        <v>302</v>
      </c>
      <c r="F33" s="12" t="s">
        <v>5</v>
      </c>
      <c r="G33" s="13">
        <v>28034</v>
      </c>
      <c r="H33" s="14">
        <v>43466</v>
      </c>
      <c r="I33" s="13">
        <v>28034</v>
      </c>
      <c r="J33" s="16">
        <v>17472</v>
      </c>
      <c r="K33" s="12" t="s">
        <v>303</v>
      </c>
      <c r="L33" s="12" t="s">
        <v>304</v>
      </c>
      <c r="M33" s="12" t="s">
        <v>305</v>
      </c>
      <c r="N33" s="12" t="s">
        <v>306</v>
      </c>
      <c r="O33" s="12" t="s">
        <v>29</v>
      </c>
      <c r="P33" s="12" t="s">
        <v>30</v>
      </c>
      <c r="Q33" s="12" t="s">
        <v>48</v>
      </c>
      <c r="R33" s="12" t="s">
        <v>18</v>
      </c>
      <c r="S33" s="12" t="s">
        <v>307</v>
      </c>
      <c r="T33" s="12" t="s">
        <v>308</v>
      </c>
    </row>
    <row r="34" spans="1:20" x14ac:dyDescent="0.2">
      <c r="A34" s="2" t="s">
        <v>217</v>
      </c>
      <c r="B34" s="2" t="s">
        <v>0</v>
      </c>
      <c r="C34" s="2" t="s">
        <v>218</v>
      </c>
      <c r="D34" s="2" t="s">
        <v>80</v>
      </c>
      <c r="E34" s="2" t="s">
        <v>219</v>
      </c>
      <c r="F34" s="2" t="s">
        <v>157</v>
      </c>
      <c r="G34" s="3">
        <v>9133</v>
      </c>
      <c r="H34" s="4">
        <v>17227</v>
      </c>
      <c r="I34" s="3">
        <v>9133</v>
      </c>
      <c r="J34" s="2" t="s">
        <v>220</v>
      </c>
      <c r="K34" s="2" t="s">
        <v>221</v>
      </c>
      <c r="L34" s="6" t="s">
        <v>222</v>
      </c>
      <c r="M34" s="2" t="s">
        <v>223</v>
      </c>
      <c r="N34" s="2" t="s">
        <v>224</v>
      </c>
      <c r="O34" s="2" t="s">
        <v>29</v>
      </c>
      <c r="P34" s="2" t="s">
        <v>30</v>
      </c>
      <c r="Q34" s="2" t="s">
        <v>225</v>
      </c>
      <c r="R34" s="2" t="s">
        <v>58</v>
      </c>
      <c r="S34" s="2" t="s">
        <v>226</v>
      </c>
      <c r="T34" s="6" t="s">
        <v>227</v>
      </c>
    </row>
    <row r="35" spans="1:20" x14ac:dyDescent="0.2">
      <c r="A35" s="2" t="s">
        <v>228</v>
      </c>
      <c r="B35" s="2" t="s">
        <v>0</v>
      </c>
      <c r="C35" s="2" t="s">
        <v>229</v>
      </c>
      <c r="D35" s="2" t="s">
        <v>22</v>
      </c>
      <c r="E35" s="2" t="s">
        <v>230</v>
      </c>
      <c r="F35" s="2" t="s">
        <v>5</v>
      </c>
      <c r="G35" s="3">
        <v>16862</v>
      </c>
      <c r="H35" s="4">
        <v>16862</v>
      </c>
      <c r="I35" s="3">
        <v>16862</v>
      </c>
      <c r="J35" s="2" t="s">
        <v>231</v>
      </c>
      <c r="K35" s="2" t="s">
        <v>232</v>
      </c>
      <c r="L35" s="6" t="s">
        <v>233</v>
      </c>
      <c r="M35" s="2" t="s">
        <v>234</v>
      </c>
      <c r="N35" s="2" t="s">
        <v>235</v>
      </c>
      <c r="O35" s="2" t="s">
        <v>29</v>
      </c>
      <c r="P35" s="2" t="s">
        <v>30</v>
      </c>
      <c r="Q35" s="2" t="s">
        <v>48</v>
      </c>
      <c r="R35" s="2" t="s">
        <v>32</v>
      </c>
      <c r="S35" s="2" t="s">
        <v>236</v>
      </c>
      <c r="T35" s="6" t="s">
        <v>237</v>
      </c>
    </row>
    <row r="36" spans="1:20" x14ac:dyDescent="0.2">
      <c r="A36" s="2" t="s">
        <v>238</v>
      </c>
      <c r="B36" s="2" t="s">
        <v>0</v>
      </c>
      <c r="C36" s="2" t="s">
        <v>239</v>
      </c>
      <c r="D36" s="2" t="s">
        <v>22</v>
      </c>
      <c r="E36" s="2" t="s">
        <v>62</v>
      </c>
      <c r="F36" s="2" t="s">
        <v>157</v>
      </c>
      <c r="G36" s="3">
        <v>33664</v>
      </c>
      <c r="H36" s="4">
        <v>33664</v>
      </c>
      <c r="I36" s="3">
        <v>33664</v>
      </c>
      <c r="J36" s="2" t="s">
        <v>63</v>
      </c>
      <c r="K36" s="2" t="s">
        <v>240</v>
      </c>
      <c r="L36" s="6" t="s">
        <v>241</v>
      </c>
      <c r="M36" s="2" t="s">
        <v>242</v>
      </c>
      <c r="N36" s="2" t="s">
        <v>243</v>
      </c>
      <c r="O36" s="2" t="s">
        <v>29</v>
      </c>
      <c r="P36" s="2" t="s">
        <v>30</v>
      </c>
      <c r="Q36" s="2" t="s">
        <v>244</v>
      </c>
      <c r="R36" s="2" t="s">
        <v>58</v>
      </c>
      <c r="S36" s="2" t="s">
        <v>59</v>
      </c>
      <c r="T36" s="2" t="s">
        <v>59</v>
      </c>
    </row>
    <row r="38" spans="1:20" ht="12.75" customHeight="1" x14ac:dyDescent="0.2">
      <c r="A38" s="2" t="s">
        <v>893</v>
      </c>
    </row>
    <row r="39" spans="1:20" ht="12.75" customHeight="1" x14ac:dyDescent="0.2">
      <c r="A39" s="12" t="s">
        <v>894</v>
      </c>
    </row>
    <row r="40" spans="1:20" ht="12.75" customHeight="1" x14ac:dyDescent="0.2">
      <c r="A40" s="9" t="s">
        <v>892</v>
      </c>
    </row>
  </sheetData>
  <autoFilter ref="A1:T36" xr:uid="{00000000-0009-0000-0000-000001000000}"/>
  <hyperlinks>
    <hyperlink ref="L2" r:id="rId1" xr:uid="{00000000-0004-0000-0100-000000000000}"/>
    <hyperlink ref="L3" r:id="rId2" xr:uid="{00000000-0004-0000-0100-000001000000}"/>
    <hyperlink ref="T3" r:id="rId3" xr:uid="{00000000-0004-0000-0100-000002000000}"/>
    <hyperlink ref="L4" r:id="rId4" xr:uid="{00000000-0004-0000-0100-000003000000}"/>
    <hyperlink ref="T4" r:id="rId5" xr:uid="{00000000-0004-0000-0100-000004000000}"/>
    <hyperlink ref="L5" r:id="rId6" xr:uid="{00000000-0004-0000-0100-000005000000}"/>
    <hyperlink ref="L7" r:id="rId7" xr:uid="{00000000-0004-0000-0100-000006000000}"/>
    <hyperlink ref="L8" r:id="rId8" xr:uid="{00000000-0004-0000-0100-000007000000}"/>
    <hyperlink ref="T8" r:id="rId9" xr:uid="{00000000-0004-0000-0100-000008000000}"/>
    <hyperlink ref="L9" r:id="rId10" xr:uid="{00000000-0004-0000-0100-000009000000}"/>
    <hyperlink ref="L10" r:id="rId11" xr:uid="{00000000-0004-0000-0100-00000A000000}"/>
    <hyperlink ref="T10" r:id="rId12" xr:uid="{00000000-0004-0000-0100-00000B000000}"/>
    <hyperlink ref="L11" r:id="rId13" xr:uid="{00000000-0004-0000-0100-00000C000000}"/>
    <hyperlink ref="T11" r:id="rId14" xr:uid="{00000000-0004-0000-0100-00000D000000}"/>
    <hyperlink ref="L12" r:id="rId15" xr:uid="{00000000-0004-0000-0100-00000E000000}"/>
    <hyperlink ref="L13" r:id="rId16" xr:uid="{00000000-0004-0000-0100-00000F000000}"/>
    <hyperlink ref="L14" r:id="rId17" xr:uid="{00000000-0004-0000-0100-000010000000}"/>
    <hyperlink ref="T14" r:id="rId18" xr:uid="{00000000-0004-0000-0100-000011000000}"/>
    <hyperlink ref="L17" r:id="rId19" xr:uid="{00000000-0004-0000-0100-000012000000}"/>
    <hyperlink ref="T17" r:id="rId20" xr:uid="{00000000-0004-0000-0100-000013000000}"/>
    <hyperlink ref="L18" r:id="rId21" xr:uid="{00000000-0004-0000-0100-000014000000}"/>
    <hyperlink ref="L19" r:id="rId22" xr:uid="{00000000-0004-0000-0100-000015000000}"/>
    <hyperlink ref="L20" r:id="rId23" xr:uid="{00000000-0004-0000-0100-000016000000}"/>
    <hyperlink ref="T20" r:id="rId24" xr:uid="{00000000-0004-0000-0100-000017000000}"/>
    <hyperlink ref="L21" r:id="rId25" xr:uid="{00000000-0004-0000-0100-000018000000}"/>
    <hyperlink ref="T21" r:id="rId26" xr:uid="{00000000-0004-0000-0100-000019000000}"/>
    <hyperlink ref="L22" r:id="rId27" xr:uid="{00000000-0004-0000-0100-00001A000000}"/>
    <hyperlink ref="T22" r:id="rId28" xr:uid="{00000000-0004-0000-0100-00001B000000}"/>
    <hyperlink ref="L23" r:id="rId29" xr:uid="{00000000-0004-0000-0100-00001C000000}"/>
    <hyperlink ref="T23" r:id="rId30" xr:uid="{00000000-0004-0000-0100-00001D000000}"/>
    <hyperlink ref="L24" r:id="rId31" xr:uid="{00000000-0004-0000-0100-00001E000000}"/>
    <hyperlink ref="T24" r:id="rId32" xr:uid="{00000000-0004-0000-0100-00001F000000}"/>
    <hyperlink ref="L25" r:id="rId33" xr:uid="{00000000-0004-0000-0100-000020000000}"/>
    <hyperlink ref="L26" r:id="rId34" xr:uid="{00000000-0004-0000-0100-000021000000}"/>
    <hyperlink ref="L27" r:id="rId35" xr:uid="{00000000-0004-0000-0100-000022000000}"/>
    <hyperlink ref="L28" r:id="rId36" xr:uid="{00000000-0004-0000-0100-000023000000}"/>
    <hyperlink ref="T28" r:id="rId37" xr:uid="{00000000-0004-0000-0100-000024000000}"/>
    <hyperlink ref="L29" r:id="rId38" xr:uid="{00000000-0004-0000-0100-000025000000}"/>
    <hyperlink ref="L30" r:id="rId39" xr:uid="{00000000-0004-0000-0100-000026000000}"/>
    <hyperlink ref="L31" r:id="rId40" xr:uid="{00000000-0004-0000-0100-000027000000}"/>
    <hyperlink ref="L32" r:id="rId41" xr:uid="{00000000-0004-0000-0100-000028000000}"/>
    <hyperlink ref="T32" r:id="rId42" xr:uid="{00000000-0004-0000-0100-000029000000}"/>
    <hyperlink ref="L34" r:id="rId43" xr:uid="{00000000-0004-0000-0100-00002A000000}"/>
    <hyperlink ref="T34" r:id="rId44" xr:uid="{00000000-0004-0000-0100-00002B000000}"/>
    <hyperlink ref="L35" r:id="rId45" xr:uid="{00000000-0004-0000-0100-00002C000000}"/>
    <hyperlink ref="T35" r:id="rId46" xr:uid="{00000000-0004-0000-0100-00002D000000}"/>
    <hyperlink ref="L36" r:id="rId47" xr:uid="{00000000-0004-0000-0100-00002E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26"/>
  <sheetViews>
    <sheetView workbookViewId="0">
      <selection activeCell="I32" sqref="I32"/>
    </sheetView>
  </sheetViews>
  <sheetFormatPr defaultColWidth="12.5703125" defaultRowHeight="12.75" customHeight="1" x14ac:dyDescent="0.2"/>
  <sheetData>
    <row r="1" spans="1:20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12.75" customHeight="1" x14ac:dyDescent="0.2">
      <c r="A2" s="2" t="s">
        <v>20</v>
      </c>
      <c r="B2" s="2" t="s">
        <v>0</v>
      </c>
      <c r="C2" s="2" t="s">
        <v>21</v>
      </c>
      <c r="D2" s="2" t="s">
        <v>22</v>
      </c>
      <c r="E2" s="2" t="s">
        <v>23</v>
      </c>
      <c r="F2" s="2" t="s">
        <v>24</v>
      </c>
      <c r="G2" s="3">
        <v>37987</v>
      </c>
      <c r="H2" s="4">
        <v>37987</v>
      </c>
      <c r="I2" s="5">
        <v>38108</v>
      </c>
      <c r="J2" s="2" t="s">
        <v>25</v>
      </c>
      <c r="K2" s="2" t="s">
        <v>25</v>
      </c>
      <c r="L2" s="6" t="s">
        <v>26</v>
      </c>
      <c r="M2" s="2" t="s">
        <v>27</v>
      </c>
      <c r="N2" s="2" t="s">
        <v>28</v>
      </c>
      <c r="O2" s="2" t="s">
        <v>29</v>
      </c>
      <c r="P2" s="2" t="s">
        <v>30</v>
      </c>
      <c r="Q2" s="2" t="s">
        <v>31</v>
      </c>
      <c r="R2" s="2" t="s">
        <v>32</v>
      </c>
      <c r="S2" s="2" t="s">
        <v>33</v>
      </c>
      <c r="T2" s="2"/>
    </row>
    <row r="3" spans="1:20" ht="12.75" customHeight="1" x14ac:dyDescent="0.2">
      <c r="A3" s="2" t="s">
        <v>34</v>
      </c>
      <c r="B3" s="2" t="s">
        <v>0</v>
      </c>
      <c r="C3" s="2" t="s">
        <v>35</v>
      </c>
      <c r="D3" s="2" t="s">
        <v>22</v>
      </c>
      <c r="E3" s="2" t="s">
        <v>23</v>
      </c>
      <c r="F3" s="2" t="s">
        <v>24</v>
      </c>
      <c r="G3" s="3">
        <v>34335</v>
      </c>
      <c r="H3" s="4">
        <v>34335</v>
      </c>
      <c r="I3" s="3">
        <v>34335</v>
      </c>
      <c r="J3" s="2" t="s">
        <v>36</v>
      </c>
      <c r="K3" s="2" t="s">
        <v>37</v>
      </c>
      <c r="L3" s="6" t="s">
        <v>38</v>
      </c>
      <c r="M3" s="2" t="s">
        <v>39</v>
      </c>
      <c r="N3" s="2" t="s">
        <v>40</v>
      </c>
      <c r="O3" s="2" t="s">
        <v>29</v>
      </c>
      <c r="P3" s="2" t="s">
        <v>30</v>
      </c>
      <c r="Q3" s="2" t="s">
        <v>31</v>
      </c>
      <c r="R3" s="2" t="s">
        <v>32</v>
      </c>
      <c r="S3" s="2" t="s">
        <v>33</v>
      </c>
      <c r="T3" s="6" t="s">
        <v>41</v>
      </c>
    </row>
    <row r="4" spans="1:20" ht="12.75" customHeight="1" x14ac:dyDescent="0.2">
      <c r="A4" s="2" t="s">
        <v>42</v>
      </c>
      <c r="B4" s="2" t="s">
        <v>0</v>
      </c>
      <c r="C4" s="2" t="s">
        <v>43</v>
      </c>
      <c r="D4" s="2" t="s">
        <v>22</v>
      </c>
      <c r="E4" s="2" t="s">
        <v>23</v>
      </c>
      <c r="F4" s="2" t="s">
        <v>5</v>
      </c>
      <c r="G4" s="3">
        <v>9498</v>
      </c>
      <c r="H4" s="4">
        <v>9498</v>
      </c>
      <c r="I4" s="3">
        <v>9498</v>
      </c>
      <c r="J4" s="2" t="s">
        <v>44</v>
      </c>
      <c r="K4" s="2" t="s">
        <v>37</v>
      </c>
      <c r="L4" s="6" t="s">
        <v>45</v>
      </c>
      <c r="M4" s="2" t="s">
        <v>46</v>
      </c>
      <c r="N4" s="2" t="s">
        <v>47</v>
      </c>
      <c r="O4" s="2" t="s">
        <v>29</v>
      </c>
      <c r="P4" s="2" t="s">
        <v>30</v>
      </c>
      <c r="Q4" s="2" t="s">
        <v>48</v>
      </c>
      <c r="R4" s="2" t="s">
        <v>32</v>
      </c>
      <c r="S4" s="2" t="s">
        <v>33</v>
      </c>
      <c r="T4" s="6" t="s">
        <v>41</v>
      </c>
    </row>
    <row r="5" spans="1:20" ht="12.75" customHeight="1" x14ac:dyDescent="0.2">
      <c r="A5" s="2" t="s">
        <v>49</v>
      </c>
      <c r="B5" s="2" t="s">
        <v>0</v>
      </c>
      <c r="C5" s="2" t="s">
        <v>50</v>
      </c>
      <c r="D5" s="2" t="s">
        <v>22</v>
      </c>
      <c r="E5" s="2" t="s">
        <v>51</v>
      </c>
      <c r="F5" s="2" t="s">
        <v>5</v>
      </c>
      <c r="G5" s="3">
        <v>35034</v>
      </c>
      <c r="H5" s="4">
        <v>35034</v>
      </c>
      <c r="I5" s="3">
        <v>35034</v>
      </c>
      <c r="J5" s="2" t="s">
        <v>52</v>
      </c>
      <c r="K5" s="2" t="s">
        <v>53</v>
      </c>
      <c r="L5" s="6" t="s">
        <v>54</v>
      </c>
      <c r="M5" s="2" t="s">
        <v>55</v>
      </c>
      <c r="N5" s="2" t="s">
        <v>56</v>
      </c>
      <c r="O5" s="2" t="s">
        <v>29</v>
      </c>
      <c r="P5" s="2" t="s">
        <v>57</v>
      </c>
      <c r="Q5" s="2" t="s">
        <v>31</v>
      </c>
      <c r="R5" s="2" t="s">
        <v>58</v>
      </c>
      <c r="S5" s="2" t="s">
        <v>59</v>
      </c>
      <c r="T5" s="2" t="s">
        <v>59</v>
      </c>
    </row>
    <row r="6" spans="1:20" ht="12.75" customHeight="1" x14ac:dyDescent="0.2">
      <c r="A6" s="2" t="s">
        <v>60</v>
      </c>
      <c r="B6" s="2" t="s">
        <v>0</v>
      </c>
      <c r="C6" s="2" t="s">
        <v>61</v>
      </c>
      <c r="D6" s="2" t="s">
        <v>22</v>
      </c>
      <c r="E6" s="2" t="s">
        <v>62</v>
      </c>
      <c r="F6" s="2" t="s">
        <v>5</v>
      </c>
      <c r="G6" s="3">
        <v>33664</v>
      </c>
      <c r="H6" s="4">
        <v>33664</v>
      </c>
      <c r="I6" s="3">
        <v>33664</v>
      </c>
      <c r="J6" s="2" t="s">
        <v>63</v>
      </c>
      <c r="K6" s="2" t="s">
        <v>64</v>
      </c>
      <c r="L6" s="6" t="s">
        <v>65</v>
      </c>
      <c r="M6" s="2" t="s">
        <v>66</v>
      </c>
      <c r="N6" s="2" t="s">
        <v>67</v>
      </c>
      <c r="O6" s="2" t="s">
        <v>29</v>
      </c>
      <c r="P6" s="2" t="s">
        <v>30</v>
      </c>
      <c r="Q6" s="2" t="s">
        <v>48</v>
      </c>
      <c r="R6" s="2" t="s">
        <v>32</v>
      </c>
      <c r="S6" s="2" t="s">
        <v>68</v>
      </c>
      <c r="T6" s="6" t="s">
        <v>69</v>
      </c>
    </row>
    <row r="7" spans="1:20" ht="12.75" customHeight="1" x14ac:dyDescent="0.2">
      <c r="A7" s="2" t="s">
        <v>70</v>
      </c>
      <c r="B7" s="2" t="s">
        <v>0</v>
      </c>
      <c r="C7" s="2" t="s">
        <v>71</v>
      </c>
      <c r="D7" s="2" t="s">
        <v>22</v>
      </c>
      <c r="E7" s="2" t="s">
        <v>72</v>
      </c>
      <c r="F7" s="2" t="s">
        <v>5</v>
      </c>
      <c r="G7" s="3">
        <v>6211</v>
      </c>
      <c r="H7" s="4">
        <v>6211</v>
      </c>
      <c r="I7" s="3">
        <v>6211</v>
      </c>
      <c r="J7" s="2" t="s">
        <v>73</v>
      </c>
      <c r="K7" s="2" t="s">
        <v>74</v>
      </c>
      <c r="L7" s="6" t="s">
        <v>75</v>
      </c>
      <c r="M7" s="2" t="s">
        <v>76</v>
      </c>
      <c r="N7" s="2" t="s">
        <v>77</v>
      </c>
      <c r="O7" s="2" t="s">
        <v>29</v>
      </c>
      <c r="P7" s="2" t="s">
        <v>30</v>
      </c>
      <c r="Q7" s="2" t="s">
        <v>48</v>
      </c>
      <c r="R7" s="2" t="s">
        <v>58</v>
      </c>
      <c r="S7" s="2" t="s">
        <v>59</v>
      </c>
      <c r="T7" s="2" t="s">
        <v>59</v>
      </c>
    </row>
    <row r="8" spans="1:20" ht="12.75" customHeight="1" x14ac:dyDescent="0.2">
      <c r="A8" s="2" t="s">
        <v>78</v>
      </c>
      <c r="B8" s="2" t="s">
        <v>0</v>
      </c>
      <c r="C8" s="2" t="s">
        <v>79</v>
      </c>
      <c r="D8" s="2" t="s">
        <v>80</v>
      </c>
      <c r="E8" s="2" t="s">
        <v>81</v>
      </c>
      <c r="F8" s="2" t="s">
        <v>5</v>
      </c>
      <c r="G8" s="3">
        <v>23377</v>
      </c>
      <c r="H8" s="4">
        <v>35125</v>
      </c>
      <c r="I8" s="3">
        <v>23377</v>
      </c>
      <c r="J8" s="2" t="s">
        <v>82</v>
      </c>
      <c r="K8" s="2" t="s">
        <v>83</v>
      </c>
      <c r="L8" s="6" t="s">
        <v>84</v>
      </c>
      <c r="M8" s="2" t="s">
        <v>85</v>
      </c>
      <c r="N8" s="2" t="s">
        <v>86</v>
      </c>
      <c r="O8" s="2" t="s">
        <v>29</v>
      </c>
      <c r="P8" s="2" t="s">
        <v>30</v>
      </c>
      <c r="Q8" s="2" t="s">
        <v>87</v>
      </c>
      <c r="R8" s="2" t="s">
        <v>32</v>
      </c>
      <c r="S8" s="2" t="s">
        <v>88</v>
      </c>
      <c r="T8" s="6" t="s">
        <v>89</v>
      </c>
    </row>
    <row r="9" spans="1:20" ht="12.75" customHeight="1" x14ac:dyDescent="0.2">
      <c r="A9" s="2" t="s">
        <v>90</v>
      </c>
      <c r="B9" s="2" t="s">
        <v>0</v>
      </c>
      <c r="C9" s="2" t="s">
        <v>91</v>
      </c>
      <c r="D9" s="2" t="s">
        <v>80</v>
      </c>
      <c r="E9" s="2" t="s">
        <v>92</v>
      </c>
      <c r="F9" s="2" t="s">
        <v>5</v>
      </c>
      <c r="G9" s="3">
        <v>30742</v>
      </c>
      <c r="H9" s="4">
        <v>35065</v>
      </c>
      <c r="I9" s="3">
        <v>30742</v>
      </c>
      <c r="J9" s="2" t="s">
        <v>93</v>
      </c>
      <c r="K9" s="2" t="s">
        <v>94</v>
      </c>
      <c r="L9" s="6" t="s">
        <v>95</v>
      </c>
      <c r="M9" s="2" t="s">
        <v>96</v>
      </c>
      <c r="N9" s="2" t="s">
        <v>97</v>
      </c>
      <c r="O9" s="2" t="s">
        <v>29</v>
      </c>
      <c r="P9" s="2" t="s">
        <v>30</v>
      </c>
      <c r="Q9" s="2" t="s">
        <v>48</v>
      </c>
      <c r="R9" s="2" t="s">
        <v>32</v>
      </c>
      <c r="S9" s="2" t="s">
        <v>98</v>
      </c>
      <c r="T9" s="6" t="s">
        <v>99</v>
      </c>
    </row>
    <row r="10" spans="1:20" ht="12.75" customHeight="1" x14ac:dyDescent="0.2">
      <c r="A10" s="2" t="s">
        <v>100</v>
      </c>
      <c r="B10" s="2" t="s">
        <v>0</v>
      </c>
      <c r="C10" s="2" t="s">
        <v>101</v>
      </c>
      <c r="D10" s="2" t="s">
        <v>22</v>
      </c>
      <c r="E10" s="2" t="s">
        <v>102</v>
      </c>
      <c r="F10" s="2" t="s">
        <v>5</v>
      </c>
      <c r="G10" s="3">
        <v>35796</v>
      </c>
      <c r="H10" s="4">
        <v>35796</v>
      </c>
      <c r="I10" s="3">
        <v>35796</v>
      </c>
      <c r="J10" s="2" t="s">
        <v>103</v>
      </c>
      <c r="K10" s="2" t="s">
        <v>103</v>
      </c>
      <c r="L10" s="6" t="s">
        <v>104</v>
      </c>
      <c r="M10" s="2" t="s">
        <v>105</v>
      </c>
      <c r="N10" s="2" t="s">
        <v>106</v>
      </c>
      <c r="O10" s="2" t="s">
        <v>29</v>
      </c>
      <c r="P10" s="2" t="s">
        <v>30</v>
      </c>
      <c r="Q10" s="2" t="s">
        <v>107</v>
      </c>
      <c r="R10" s="2" t="s">
        <v>32</v>
      </c>
      <c r="S10" s="2" t="s">
        <v>108</v>
      </c>
      <c r="T10" s="2"/>
    </row>
    <row r="11" spans="1:20" ht="12.75" customHeight="1" x14ac:dyDescent="0.2">
      <c r="A11" s="2" t="s">
        <v>109</v>
      </c>
      <c r="B11" s="2" t="s">
        <v>0</v>
      </c>
      <c r="C11" s="2" t="s">
        <v>110</v>
      </c>
      <c r="D11" s="2" t="s">
        <v>22</v>
      </c>
      <c r="E11" s="2" t="s">
        <v>111</v>
      </c>
      <c r="F11" s="2" t="s">
        <v>5</v>
      </c>
      <c r="G11" s="3">
        <v>40269</v>
      </c>
      <c r="H11" s="4">
        <v>40269</v>
      </c>
      <c r="I11" s="3">
        <v>40269</v>
      </c>
      <c r="J11" s="2" t="s">
        <v>112</v>
      </c>
      <c r="K11" s="2" t="s">
        <v>113</v>
      </c>
      <c r="L11" s="6" t="s">
        <v>114</v>
      </c>
      <c r="M11" s="2" t="s">
        <v>115</v>
      </c>
      <c r="N11" s="2" t="s">
        <v>116</v>
      </c>
      <c r="O11" s="2" t="s">
        <v>29</v>
      </c>
      <c r="P11" s="2" t="s">
        <v>30</v>
      </c>
      <c r="Q11" s="2" t="s">
        <v>31</v>
      </c>
      <c r="R11" s="2" t="s">
        <v>32</v>
      </c>
      <c r="S11" s="2" t="s">
        <v>117</v>
      </c>
      <c r="T11" s="6" t="s">
        <v>118</v>
      </c>
    </row>
    <row r="12" spans="1:20" ht="12.75" customHeight="1" x14ac:dyDescent="0.2">
      <c r="A12" s="2" t="s">
        <v>119</v>
      </c>
      <c r="B12" s="2" t="s">
        <v>0</v>
      </c>
      <c r="C12" s="2" t="s">
        <v>120</v>
      </c>
      <c r="D12" s="2" t="s">
        <v>22</v>
      </c>
      <c r="E12" s="2" t="s">
        <v>111</v>
      </c>
      <c r="F12" s="2" t="s">
        <v>5</v>
      </c>
      <c r="G12" s="3">
        <v>21976</v>
      </c>
      <c r="H12" s="4">
        <v>21976</v>
      </c>
      <c r="I12" s="3">
        <v>21976</v>
      </c>
      <c r="J12" s="2" t="s">
        <v>121</v>
      </c>
      <c r="K12" s="2" t="s">
        <v>122</v>
      </c>
      <c r="L12" s="6" t="s">
        <v>123</v>
      </c>
      <c r="M12" s="2" t="s">
        <v>124</v>
      </c>
      <c r="N12" s="2" t="s">
        <v>125</v>
      </c>
      <c r="O12" s="2" t="s">
        <v>29</v>
      </c>
      <c r="P12" s="2" t="s">
        <v>30</v>
      </c>
      <c r="Q12" s="2" t="s">
        <v>48</v>
      </c>
      <c r="R12" s="2" t="s">
        <v>32</v>
      </c>
      <c r="S12" s="2" t="s">
        <v>117</v>
      </c>
      <c r="T12" s="6" t="s">
        <v>118</v>
      </c>
    </row>
    <row r="13" spans="1:20" ht="12.75" customHeight="1" x14ac:dyDescent="0.2">
      <c r="A13" s="2" t="s">
        <v>126</v>
      </c>
      <c r="B13" s="2" t="s">
        <v>0</v>
      </c>
      <c r="C13" s="2" t="s">
        <v>127</v>
      </c>
      <c r="D13" s="2" t="s">
        <v>22</v>
      </c>
      <c r="E13" s="2" t="s">
        <v>128</v>
      </c>
      <c r="F13" s="2" t="s">
        <v>5</v>
      </c>
      <c r="G13" s="3">
        <v>14246</v>
      </c>
      <c r="H13" s="4">
        <v>14246</v>
      </c>
      <c r="I13" s="3">
        <v>14246</v>
      </c>
      <c r="J13" s="2" t="s">
        <v>129</v>
      </c>
      <c r="K13" s="2" t="s">
        <v>130</v>
      </c>
      <c r="L13" s="6" t="s">
        <v>131</v>
      </c>
      <c r="M13" s="2" t="s">
        <v>132</v>
      </c>
      <c r="N13" s="2" t="s">
        <v>133</v>
      </c>
      <c r="O13" s="2" t="s">
        <v>29</v>
      </c>
      <c r="P13" s="2" t="s">
        <v>30</v>
      </c>
      <c r="Q13" s="2" t="s">
        <v>87</v>
      </c>
      <c r="R13" s="2" t="s">
        <v>32</v>
      </c>
      <c r="S13" s="2" t="s">
        <v>134</v>
      </c>
      <c r="T13" s="6" t="s">
        <v>135</v>
      </c>
    </row>
    <row r="14" spans="1:20" ht="12.75" customHeight="1" x14ac:dyDescent="0.2">
      <c r="A14" s="2" t="s">
        <v>136</v>
      </c>
      <c r="B14" s="2" t="s">
        <v>0</v>
      </c>
      <c r="C14" s="2" t="s">
        <v>137</v>
      </c>
      <c r="D14" s="2" t="s">
        <v>22</v>
      </c>
      <c r="E14" s="2" t="s">
        <v>62</v>
      </c>
      <c r="F14" s="2" t="s">
        <v>138</v>
      </c>
      <c r="G14" s="3">
        <v>34759</v>
      </c>
      <c r="H14" s="4">
        <v>34759</v>
      </c>
      <c r="I14" s="3">
        <v>34759</v>
      </c>
      <c r="J14" s="2" t="s">
        <v>52</v>
      </c>
      <c r="K14" s="2" t="s">
        <v>139</v>
      </c>
      <c r="L14" s="7" t="s">
        <v>140</v>
      </c>
      <c r="M14" s="2" t="s">
        <v>141</v>
      </c>
      <c r="N14" s="2" t="s">
        <v>142</v>
      </c>
      <c r="O14" s="2" t="s">
        <v>29</v>
      </c>
      <c r="P14" s="2" t="s">
        <v>57</v>
      </c>
      <c r="Q14" s="2" t="s">
        <v>31</v>
      </c>
      <c r="R14" s="2" t="s">
        <v>58</v>
      </c>
      <c r="S14" s="2" t="s">
        <v>143</v>
      </c>
      <c r="T14" s="6" t="s">
        <v>144</v>
      </c>
    </row>
    <row r="15" spans="1:20" ht="12.75" customHeight="1" x14ac:dyDescent="0.2">
      <c r="A15" s="2" t="s">
        <v>145</v>
      </c>
      <c r="B15" s="2" t="s">
        <v>0</v>
      </c>
      <c r="C15" s="2" t="s">
        <v>146</v>
      </c>
      <c r="D15" s="2" t="s">
        <v>22</v>
      </c>
      <c r="E15" s="2" t="s">
        <v>147</v>
      </c>
      <c r="F15" s="2" t="s">
        <v>5</v>
      </c>
      <c r="G15" s="3">
        <v>17472</v>
      </c>
      <c r="H15" s="4">
        <v>17472</v>
      </c>
      <c r="I15" s="3">
        <v>17472</v>
      </c>
      <c r="J15" s="2" t="s">
        <v>148</v>
      </c>
      <c r="K15" s="2" t="s">
        <v>149</v>
      </c>
      <c r="L15" s="6" t="s">
        <v>150</v>
      </c>
      <c r="M15" s="2" t="s">
        <v>151</v>
      </c>
      <c r="N15" s="2" t="s">
        <v>152</v>
      </c>
      <c r="O15" s="2" t="s">
        <v>29</v>
      </c>
      <c r="P15" s="2" t="s">
        <v>30</v>
      </c>
      <c r="Q15" s="2" t="s">
        <v>48</v>
      </c>
      <c r="R15" s="2" t="s">
        <v>32</v>
      </c>
      <c r="S15" s="2" t="s">
        <v>153</v>
      </c>
      <c r="T15" s="6" t="s">
        <v>154</v>
      </c>
    </row>
    <row r="16" spans="1:20" ht="12.75" customHeight="1" x14ac:dyDescent="0.2">
      <c r="A16" s="2" t="s">
        <v>155</v>
      </c>
      <c r="B16" s="2" t="s">
        <v>0</v>
      </c>
      <c r="C16" s="2" t="s">
        <v>156</v>
      </c>
      <c r="D16" s="2" t="s">
        <v>22</v>
      </c>
      <c r="E16" s="2" t="s">
        <v>62</v>
      </c>
      <c r="F16" s="2" t="s">
        <v>157</v>
      </c>
      <c r="G16" s="3">
        <v>17168</v>
      </c>
      <c r="H16" s="4">
        <v>17168</v>
      </c>
      <c r="I16" s="3">
        <v>17168</v>
      </c>
      <c r="J16" s="2" t="s">
        <v>148</v>
      </c>
      <c r="K16" s="2" t="s">
        <v>158</v>
      </c>
      <c r="L16" s="6" t="s">
        <v>159</v>
      </c>
      <c r="M16" s="2" t="s">
        <v>160</v>
      </c>
      <c r="N16" s="2" t="s">
        <v>161</v>
      </c>
      <c r="O16" s="2" t="s">
        <v>29</v>
      </c>
      <c r="P16" s="2" t="s">
        <v>30</v>
      </c>
      <c r="Q16" s="2" t="s">
        <v>48</v>
      </c>
      <c r="R16" s="2" t="s">
        <v>58</v>
      </c>
      <c r="S16" s="2" t="s">
        <v>59</v>
      </c>
      <c r="T16" s="2" t="s">
        <v>59</v>
      </c>
    </row>
    <row r="17" spans="1:20" ht="12.75" customHeight="1" x14ac:dyDescent="0.2">
      <c r="A17" s="2" t="s">
        <v>162</v>
      </c>
      <c r="B17" s="2" t="s">
        <v>0</v>
      </c>
      <c r="C17" s="2" t="s">
        <v>163</v>
      </c>
      <c r="D17" s="2" t="s">
        <v>80</v>
      </c>
      <c r="E17" s="2" t="s">
        <v>164</v>
      </c>
      <c r="F17" s="2" t="s">
        <v>157</v>
      </c>
      <c r="G17" s="3">
        <v>27485</v>
      </c>
      <c r="H17" s="4">
        <v>28095</v>
      </c>
      <c r="I17" s="3">
        <v>27485</v>
      </c>
      <c r="J17" s="2" t="s">
        <v>165</v>
      </c>
      <c r="K17" s="2" t="s">
        <v>166</v>
      </c>
      <c r="L17" s="6" t="s">
        <v>167</v>
      </c>
      <c r="M17" s="2" t="s">
        <v>168</v>
      </c>
      <c r="N17" s="2" t="s">
        <v>169</v>
      </c>
      <c r="O17" s="2" t="s">
        <v>29</v>
      </c>
      <c r="P17" s="2" t="s">
        <v>30</v>
      </c>
      <c r="Q17" s="2" t="s">
        <v>48</v>
      </c>
      <c r="R17" s="2" t="s">
        <v>32</v>
      </c>
      <c r="S17" s="2" t="s">
        <v>170</v>
      </c>
      <c r="T17" s="2"/>
    </row>
    <row r="18" spans="1:20" ht="12.75" customHeight="1" x14ac:dyDescent="0.2">
      <c r="A18" s="2" t="s">
        <v>171</v>
      </c>
      <c r="B18" s="2" t="s">
        <v>0</v>
      </c>
      <c r="C18" s="2" t="s">
        <v>172</v>
      </c>
      <c r="D18" s="2" t="s">
        <v>22</v>
      </c>
      <c r="E18" s="2" t="s">
        <v>173</v>
      </c>
      <c r="F18" s="2" t="s">
        <v>5</v>
      </c>
      <c r="G18" s="3">
        <v>23621</v>
      </c>
      <c r="H18" s="4">
        <v>23621</v>
      </c>
      <c r="I18" s="3">
        <v>23621</v>
      </c>
      <c r="J18" s="2" t="s">
        <v>82</v>
      </c>
      <c r="K18" s="2" t="s">
        <v>174</v>
      </c>
      <c r="L18" s="6" t="s">
        <v>175</v>
      </c>
      <c r="M18" s="2" t="s">
        <v>176</v>
      </c>
      <c r="N18" s="2" t="s">
        <v>177</v>
      </c>
      <c r="O18" s="2" t="s">
        <v>29</v>
      </c>
      <c r="P18" s="2" t="s">
        <v>57</v>
      </c>
      <c r="Q18" s="2" t="s">
        <v>48</v>
      </c>
      <c r="R18" s="2" t="s">
        <v>58</v>
      </c>
      <c r="S18" s="2" t="s">
        <v>59</v>
      </c>
      <c r="T18" s="2" t="s">
        <v>59</v>
      </c>
    </row>
    <row r="19" spans="1:20" ht="12.75" customHeight="1" x14ac:dyDescent="0.2">
      <c r="A19" s="2" t="s">
        <v>178</v>
      </c>
      <c r="B19" s="2" t="s">
        <v>0</v>
      </c>
      <c r="C19" s="2" t="s">
        <v>179</v>
      </c>
      <c r="D19" s="2" t="s">
        <v>22</v>
      </c>
      <c r="E19" s="2" t="s">
        <v>180</v>
      </c>
      <c r="F19" s="2" t="s">
        <v>5</v>
      </c>
      <c r="G19" s="3">
        <v>39995</v>
      </c>
      <c r="H19" s="4">
        <v>39995</v>
      </c>
      <c r="I19" s="3">
        <v>39995</v>
      </c>
      <c r="J19" s="2" t="s">
        <v>181</v>
      </c>
      <c r="K19" s="2" t="s">
        <v>181</v>
      </c>
      <c r="L19" s="6" t="s">
        <v>182</v>
      </c>
      <c r="M19" s="2" t="s">
        <v>183</v>
      </c>
      <c r="N19" s="2" t="s">
        <v>184</v>
      </c>
      <c r="O19" s="2" t="s">
        <v>29</v>
      </c>
      <c r="P19" s="2" t="s">
        <v>30</v>
      </c>
      <c r="Q19" s="2" t="s">
        <v>48</v>
      </c>
      <c r="R19" s="2" t="s">
        <v>18</v>
      </c>
      <c r="S19" s="2" t="s">
        <v>185</v>
      </c>
      <c r="T19" s="6" t="s">
        <v>186</v>
      </c>
    </row>
    <row r="20" spans="1:20" ht="12.75" customHeight="1" x14ac:dyDescent="0.2">
      <c r="A20" s="2" t="s">
        <v>187</v>
      </c>
      <c r="B20" s="2" t="s">
        <v>0</v>
      </c>
      <c r="C20" s="2" t="s">
        <v>188</v>
      </c>
      <c r="D20" s="2" t="s">
        <v>22</v>
      </c>
      <c r="E20" s="2" t="s">
        <v>189</v>
      </c>
      <c r="F20" s="2" t="s">
        <v>5</v>
      </c>
      <c r="G20" s="5">
        <v>7427</v>
      </c>
      <c r="H20" s="8">
        <v>7427</v>
      </c>
      <c r="I20" s="5">
        <v>7427</v>
      </c>
      <c r="J20" s="2" t="s">
        <v>190</v>
      </c>
      <c r="K20" s="2" t="s">
        <v>191</v>
      </c>
      <c r="L20" s="6" t="s">
        <v>192</v>
      </c>
      <c r="M20" s="2" t="s">
        <v>193</v>
      </c>
      <c r="N20" s="2" t="s">
        <v>194</v>
      </c>
      <c r="O20" s="2" t="s">
        <v>29</v>
      </c>
      <c r="P20" s="2" t="s">
        <v>30</v>
      </c>
      <c r="Q20" s="2" t="s">
        <v>48</v>
      </c>
      <c r="R20" s="2" t="s">
        <v>58</v>
      </c>
      <c r="S20" s="2" t="s">
        <v>59</v>
      </c>
      <c r="T20" s="2" t="s">
        <v>59</v>
      </c>
    </row>
    <row r="21" spans="1:20" ht="12.75" customHeight="1" x14ac:dyDescent="0.2">
      <c r="A21" s="2" t="s">
        <v>195</v>
      </c>
      <c r="B21" s="2" t="s">
        <v>0</v>
      </c>
      <c r="C21" s="2" t="s">
        <v>196</v>
      </c>
      <c r="D21" s="2"/>
      <c r="E21" s="2" t="s">
        <v>195</v>
      </c>
      <c r="F21" s="2" t="s">
        <v>157</v>
      </c>
      <c r="G21" s="3">
        <v>36678</v>
      </c>
      <c r="H21" s="4">
        <v>36678</v>
      </c>
      <c r="I21" s="3">
        <v>36678</v>
      </c>
      <c r="J21" s="2" t="s">
        <v>166</v>
      </c>
      <c r="K21" s="2" t="s">
        <v>166</v>
      </c>
      <c r="L21" s="6" t="s">
        <v>197</v>
      </c>
      <c r="M21" s="2" t="s">
        <v>198</v>
      </c>
      <c r="N21" s="2" t="s">
        <v>199</v>
      </c>
      <c r="O21" s="2" t="s">
        <v>29</v>
      </c>
      <c r="P21" s="2" t="s">
        <v>57</v>
      </c>
      <c r="Q21" s="2" t="s">
        <v>107</v>
      </c>
      <c r="R21" s="2" t="s">
        <v>32</v>
      </c>
      <c r="S21" s="2"/>
      <c r="T21" s="2"/>
    </row>
    <row r="22" spans="1:20" ht="12.75" customHeight="1" x14ac:dyDescent="0.2">
      <c r="A22" s="2" t="s">
        <v>200</v>
      </c>
      <c r="B22" s="2" t="s">
        <v>0</v>
      </c>
      <c r="C22" s="2" t="s">
        <v>201</v>
      </c>
      <c r="D22" s="2" t="s">
        <v>22</v>
      </c>
      <c r="E22" s="2" t="s">
        <v>202</v>
      </c>
      <c r="F22" s="2" t="s">
        <v>157</v>
      </c>
      <c r="G22" s="3">
        <v>16072</v>
      </c>
      <c r="H22" s="4">
        <v>16072</v>
      </c>
      <c r="I22" s="3">
        <v>16072</v>
      </c>
      <c r="J22" s="2" t="s">
        <v>203</v>
      </c>
      <c r="K22" s="2" t="s">
        <v>204</v>
      </c>
      <c r="L22" s="6" t="s">
        <v>205</v>
      </c>
      <c r="M22" s="2" t="s">
        <v>206</v>
      </c>
      <c r="N22" s="2" t="s">
        <v>207</v>
      </c>
      <c r="O22" s="2" t="s">
        <v>29</v>
      </c>
      <c r="P22" s="2" t="s">
        <v>30</v>
      </c>
      <c r="Q22" s="2" t="s">
        <v>48</v>
      </c>
      <c r="R22" s="2" t="s">
        <v>58</v>
      </c>
      <c r="S22" s="2"/>
      <c r="T22" s="2"/>
    </row>
    <row r="23" spans="1:20" ht="12.75" customHeight="1" x14ac:dyDescent="0.2">
      <c r="A23" s="2" t="s">
        <v>208</v>
      </c>
      <c r="B23" s="2" t="s">
        <v>0</v>
      </c>
      <c r="C23" s="2" t="s">
        <v>209</v>
      </c>
      <c r="D23" s="2" t="s">
        <v>22</v>
      </c>
      <c r="E23" s="2" t="s">
        <v>189</v>
      </c>
      <c r="F23" s="2" t="s">
        <v>5</v>
      </c>
      <c r="G23" s="3">
        <v>37165</v>
      </c>
      <c r="H23" s="4">
        <v>37165</v>
      </c>
      <c r="I23" s="3">
        <v>37165</v>
      </c>
      <c r="J23" s="2" t="s">
        <v>210</v>
      </c>
      <c r="K23" s="2" t="s">
        <v>211</v>
      </c>
      <c r="L23" s="6" t="s">
        <v>212</v>
      </c>
      <c r="M23" s="2" t="s">
        <v>213</v>
      </c>
      <c r="N23" s="2" t="s">
        <v>214</v>
      </c>
      <c r="O23" s="2" t="s">
        <v>29</v>
      </c>
      <c r="P23" s="2" t="s">
        <v>30</v>
      </c>
      <c r="Q23" s="2" t="s">
        <v>31</v>
      </c>
      <c r="R23" s="2" t="s">
        <v>58</v>
      </c>
      <c r="S23" s="2" t="s">
        <v>215</v>
      </c>
      <c r="T23" s="6" t="s">
        <v>216</v>
      </c>
    </row>
    <row r="24" spans="1:20" ht="12.75" customHeight="1" x14ac:dyDescent="0.2">
      <c r="A24" s="2" t="s">
        <v>217</v>
      </c>
      <c r="B24" s="2" t="s">
        <v>0</v>
      </c>
      <c r="C24" s="2" t="s">
        <v>218</v>
      </c>
      <c r="D24" s="2" t="s">
        <v>80</v>
      </c>
      <c r="E24" s="2" t="s">
        <v>219</v>
      </c>
      <c r="F24" s="2" t="s">
        <v>157</v>
      </c>
      <c r="G24" s="3">
        <v>9133</v>
      </c>
      <c r="H24" s="4">
        <v>17227</v>
      </c>
      <c r="I24" s="3">
        <v>9133</v>
      </c>
      <c r="J24" s="2" t="s">
        <v>220</v>
      </c>
      <c r="K24" s="2" t="s">
        <v>221</v>
      </c>
      <c r="L24" s="6" t="s">
        <v>222</v>
      </c>
      <c r="M24" s="2" t="s">
        <v>223</v>
      </c>
      <c r="N24" s="2" t="s">
        <v>224</v>
      </c>
      <c r="O24" s="2" t="s">
        <v>29</v>
      </c>
      <c r="P24" s="2" t="s">
        <v>30</v>
      </c>
      <c r="Q24" s="2" t="s">
        <v>225</v>
      </c>
      <c r="R24" s="2" t="s">
        <v>58</v>
      </c>
      <c r="S24" s="2" t="s">
        <v>226</v>
      </c>
      <c r="T24" s="6" t="s">
        <v>227</v>
      </c>
    </row>
    <row r="25" spans="1:20" ht="12.75" customHeight="1" x14ac:dyDescent="0.2">
      <c r="A25" s="2" t="s">
        <v>228</v>
      </c>
      <c r="B25" s="2" t="s">
        <v>0</v>
      </c>
      <c r="C25" s="2" t="s">
        <v>229</v>
      </c>
      <c r="D25" s="2" t="s">
        <v>22</v>
      </c>
      <c r="E25" s="2" t="s">
        <v>230</v>
      </c>
      <c r="F25" s="2" t="s">
        <v>5</v>
      </c>
      <c r="G25" s="3">
        <v>16862</v>
      </c>
      <c r="H25" s="4">
        <v>16862</v>
      </c>
      <c r="I25" s="3">
        <v>16862</v>
      </c>
      <c r="J25" s="2" t="s">
        <v>231</v>
      </c>
      <c r="K25" s="2" t="s">
        <v>232</v>
      </c>
      <c r="L25" s="6" t="s">
        <v>233</v>
      </c>
      <c r="M25" s="2" t="s">
        <v>234</v>
      </c>
      <c r="N25" s="2" t="s">
        <v>235</v>
      </c>
      <c r="O25" s="2" t="s">
        <v>29</v>
      </c>
      <c r="P25" s="2" t="s">
        <v>30</v>
      </c>
      <c r="Q25" s="2" t="s">
        <v>48</v>
      </c>
      <c r="R25" s="2" t="s">
        <v>32</v>
      </c>
      <c r="S25" s="2" t="s">
        <v>236</v>
      </c>
      <c r="T25" s="6" t="s">
        <v>237</v>
      </c>
    </row>
    <row r="26" spans="1:20" ht="12.75" customHeight="1" x14ac:dyDescent="0.2">
      <c r="A26" s="2" t="s">
        <v>238</v>
      </c>
      <c r="B26" s="2" t="s">
        <v>0</v>
      </c>
      <c r="C26" s="2" t="s">
        <v>239</v>
      </c>
      <c r="D26" s="2" t="s">
        <v>22</v>
      </c>
      <c r="E26" s="2" t="s">
        <v>62</v>
      </c>
      <c r="F26" s="2" t="s">
        <v>157</v>
      </c>
      <c r="G26" s="3">
        <v>33664</v>
      </c>
      <c r="H26" s="4">
        <v>33664</v>
      </c>
      <c r="I26" s="3">
        <v>33664</v>
      </c>
      <c r="J26" s="2" t="s">
        <v>63</v>
      </c>
      <c r="K26" s="2" t="s">
        <v>240</v>
      </c>
      <c r="L26" s="6" t="s">
        <v>241</v>
      </c>
      <c r="M26" s="2" t="s">
        <v>242</v>
      </c>
      <c r="N26" s="2" t="s">
        <v>243</v>
      </c>
      <c r="O26" s="2" t="s">
        <v>29</v>
      </c>
      <c r="P26" s="2" t="s">
        <v>30</v>
      </c>
      <c r="Q26" s="2" t="s">
        <v>244</v>
      </c>
      <c r="R26" s="2" t="s">
        <v>58</v>
      </c>
      <c r="S26" s="2" t="s">
        <v>59</v>
      </c>
      <c r="T26" s="2" t="s">
        <v>59</v>
      </c>
    </row>
  </sheetData>
  <hyperlinks>
    <hyperlink ref="L2" r:id="rId1" xr:uid="{00000000-0004-0000-0000-000000000000}"/>
    <hyperlink ref="L3" r:id="rId2" xr:uid="{00000000-0004-0000-0000-000001000000}"/>
    <hyperlink ref="T3" r:id="rId3" xr:uid="{00000000-0004-0000-0000-000002000000}"/>
    <hyperlink ref="L4" r:id="rId4" xr:uid="{00000000-0004-0000-0000-000003000000}"/>
    <hyperlink ref="T4" r:id="rId5" xr:uid="{00000000-0004-0000-0000-000004000000}"/>
    <hyperlink ref="L5" r:id="rId6" xr:uid="{00000000-0004-0000-0000-000005000000}"/>
    <hyperlink ref="L6" r:id="rId7" xr:uid="{00000000-0004-0000-0000-000006000000}"/>
    <hyperlink ref="T6" r:id="rId8" xr:uid="{00000000-0004-0000-0000-000007000000}"/>
    <hyperlink ref="L7" r:id="rId9" xr:uid="{00000000-0004-0000-0000-000008000000}"/>
    <hyperlink ref="L8" r:id="rId10" xr:uid="{00000000-0004-0000-0000-000009000000}"/>
    <hyperlink ref="T8" r:id="rId11" xr:uid="{00000000-0004-0000-0000-00000A000000}"/>
    <hyperlink ref="L9" r:id="rId12" xr:uid="{00000000-0004-0000-0000-00000B000000}"/>
    <hyperlink ref="T9" r:id="rId13" xr:uid="{00000000-0004-0000-0000-00000C000000}"/>
    <hyperlink ref="L10" r:id="rId14" xr:uid="{00000000-0004-0000-0000-00000D000000}"/>
    <hyperlink ref="L11" r:id="rId15" xr:uid="{00000000-0004-0000-0000-00000E000000}"/>
    <hyperlink ref="T11" r:id="rId16" xr:uid="{00000000-0004-0000-0000-00000F000000}"/>
    <hyperlink ref="L12" r:id="rId17" xr:uid="{00000000-0004-0000-0000-000010000000}"/>
    <hyperlink ref="T12" r:id="rId18" xr:uid="{00000000-0004-0000-0000-000011000000}"/>
    <hyperlink ref="L13" r:id="rId19" xr:uid="{00000000-0004-0000-0000-000012000000}"/>
    <hyperlink ref="T13" r:id="rId20" xr:uid="{00000000-0004-0000-0000-000013000000}"/>
    <hyperlink ref="L14" r:id="rId21" xr:uid="{00000000-0004-0000-0000-000014000000}"/>
    <hyperlink ref="T14" r:id="rId22" xr:uid="{00000000-0004-0000-0000-000015000000}"/>
    <hyperlink ref="L15" r:id="rId23" xr:uid="{00000000-0004-0000-0000-000016000000}"/>
    <hyperlink ref="T15" r:id="rId24" xr:uid="{00000000-0004-0000-0000-000017000000}"/>
    <hyperlink ref="L16" r:id="rId25" xr:uid="{00000000-0004-0000-0000-000018000000}"/>
    <hyperlink ref="L17" r:id="rId26" xr:uid="{00000000-0004-0000-0000-000019000000}"/>
    <hyperlink ref="L18" r:id="rId27" xr:uid="{00000000-0004-0000-0000-00001A000000}"/>
    <hyperlink ref="L19" r:id="rId28" xr:uid="{00000000-0004-0000-0000-00001B000000}"/>
    <hyperlink ref="T19" r:id="rId29" xr:uid="{00000000-0004-0000-0000-00001C000000}"/>
    <hyperlink ref="L20" r:id="rId30" xr:uid="{00000000-0004-0000-0000-00001D000000}"/>
    <hyperlink ref="L21" r:id="rId31" xr:uid="{00000000-0004-0000-0000-00001E000000}"/>
    <hyperlink ref="L22" r:id="rId32" xr:uid="{00000000-0004-0000-0000-00001F000000}"/>
    <hyperlink ref="L23" r:id="rId33" xr:uid="{00000000-0004-0000-0000-000020000000}"/>
    <hyperlink ref="T23" r:id="rId34" xr:uid="{00000000-0004-0000-0000-000021000000}"/>
    <hyperlink ref="L24" r:id="rId35" xr:uid="{00000000-0004-0000-0000-000022000000}"/>
    <hyperlink ref="T24" r:id="rId36" xr:uid="{00000000-0004-0000-0000-000023000000}"/>
    <hyperlink ref="L25" r:id="rId37" xr:uid="{00000000-0004-0000-0000-000024000000}"/>
    <hyperlink ref="T25" r:id="rId38" xr:uid="{00000000-0004-0000-0000-000025000000}"/>
    <hyperlink ref="L26" r:id="rId39" xr:uid="{00000000-0004-0000-0000-000026000000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F5"/>
  <sheetViews>
    <sheetView workbookViewId="0"/>
  </sheetViews>
  <sheetFormatPr defaultColWidth="12.5703125" defaultRowHeight="12.75" customHeight="1" x14ac:dyDescent="0.2"/>
  <cols>
    <col min="1" max="1" width="23.85546875" customWidth="1"/>
    <col min="2" max="4" width="12.5703125" hidden="1"/>
    <col min="5" max="5" width="11.42578125" hidden="1" customWidth="1"/>
    <col min="6" max="6" width="12.5703125" hidden="1"/>
    <col min="7" max="7" width="8.28515625" customWidth="1"/>
    <col min="8" max="8" width="23" customWidth="1"/>
    <col min="9" max="9" width="12.5703125" hidden="1"/>
    <col min="10" max="10" width="20" customWidth="1"/>
    <col min="11" max="11" width="21.7109375" customWidth="1"/>
    <col min="12" max="14" width="12.5703125" hidden="1"/>
    <col min="15" max="15" width="28.85546875" customWidth="1"/>
    <col min="16" max="16" width="12.5703125" hidden="1"/>
    <col min="17" max="17" width="9.140625" customWidth="1"/>
    <col min="18" max="18" width="10.42578125" customWidth="1"/>
    <col min="19" max="20" width="12.5703125" hidden="1"/>
    <col min="21" max="21" width="15.28515625" customWidth="1"/>
    <col min="22" max="22" width="15.5703125" customWidth="1"/>
    <col min="23" max="23" width="13.140625" customWidth="1"/>
    <col min="24" max="31" width="12.5703125" hidden="1"/>
    <col min="32" max="32" width="9" customWidth="1"/>
  </cols>
  <sheetData>
    <row r="1" spans="1:32" ht="27.75" customHeight="1" x14ac:dyDescent="0.2">
      <c r="A1" s="20" t="s">
        <v>0</v>
      </c>
      <c r="B1" s="20" t="s">
        <v>309</v>
      </c>
      <c r="C1" s="20" t="s">
        <v>310</v>
      </c>
      <c r="D1" s="20" t="s">
        <v>1</v>
      </c>
      <c r="E1" s="20" t="s">
        <v>2</v>
      </c>
      <c r="F1" s="20" t="s">
        <v>3</v>
      </c>
      <c r="G1" s="20" t="s">
        <v>311</v>
      </c>
      <c r="H1" s="20" t="s">
        <v>4</v>
      </c>
      <c r="I1" s="20" t="s">
        <v>5</v>
      </c>
      <c r="J1" s="20" t="s">
        <v>6</v>
      </c>
      <c r="K1" s="20" t="s">
        <v>7</v>
      </c>
      <c r="L1" s="20" t="s">
        <v>8</v>
      </c>
      <c r="M1" s="20" t="s">
        <v>9</v>
      </c>
      <c r="N1" s="20" t="s">
        <v>10</v>
      </c>
      <c r="O1" s="20" t="s">
        <v>11</v>
      </c>
      <c r="P1" s="20" t="s">
        <v>12</v>
      </c>
      <c r="Q1" s="20" t="s">
        <v>13</v>
      </c>
      <c r="R1" s="20" t="s">
        <v>309</v>
      </c>
      <c r="S1" s="20" t="s">
        <v>312</v>
      </c>
      <c r="T1" s="20" t="s">
        <v>313</v>
      </c>
      <c r="U1" s="20" t="s">
        <v>14</v>
      </c>
      <c r="V1" s="20" t="s">
        <v>314</v>
      </c>
      <c r="W1" s="20" t="s">
        <v>16</v>
      </c>
      <c r="X1" s="20" t="s">
        <v>315</v>
      </c>
      <c r="Y1" s="20" t="s">
        <v>17</v>
      </c>
      <c r="Z1" s="20" t="s">
        <v>18</v>
      </c>
      <c r="AA1" s="20" t="s">
        <v>19</v>
      </c>
      <c r="AB1" s="20" t="s">
        <v>316</v>
      </c>
      <c r="AC1" s="20" t="s">
        <v>317</v>
      </c>
      <c r="AD1" s="20" t="s">
        <v>318</v>
      </c>
      <c r="AE1" s="20" t="s">
        <v>319</v>
      </c>
      <c r="AF1" s="20" t="s">
        <v>320</v>
      </c>
    </row>
    <row r="2" spans="1:32" x14ac:dyDescent="0.2">
      <c r="A2" s="21" t="s">
        <v>321</v>
      </c>
      <c r="B2" s="21" t="s">
        <v>322</v>
      </c>
      <c r="C2" s="21" t="s">
        <v>323</v>
      </c>
      <c r="D2" s="21" t="s">
        <v>0</v>
      </c>
      <c r="E2" s="21" t="s">
        <v>324</v>
      </c>
      <c r="F2" s="21" t="s">
        <v>22</v>
      </c>
      <c r="G2" s="21" t="s">
        <v>325</v>
      </c>
      <c r="H2" s="21" t="s">
        <v>51</v>
      </c>
      <c r="I2" s="21" t="s">
        <v>5</v>
      </c>
      <c r="J2" s="22">
        <v>39753</v>
      </c>
      <c r="K2" s="23">
        <v>39753</v>
      </c>
      <c r="L2" s="22">
        <v>39753</v>
      </c>
      <c r="M2" s="21" t="s">
        <v>326</v>
      </c>
      <c r="N2" s="21" t="s">
        <v>326</v>
      </c>
      <c r="O2" s="24" t="s">
        <v>327</v>
      </c>
      <c r="P2" s="21" t="s">
        <v>328</v>
      </c>
      <c r="Q2" s="21" t="s">
        <v>59</v>
      </c>
      <c r="R2" s="21" t="s">
        <v>322</v>
      </c>
      <c r="S2" s="21" t="s">
        <v>329</v>
      </c>
      <c r="T2" s="21"/>
      <c r="U2" s="21" t="s">
        <v>330</v>
      </c>
      <c r="V2" s="21" t="s">
        <v>57</v>
      </c>
      <c r="W2" s="21" t="s">
        <v>331</v>
      </c>
      <c r="X2" s="21" t="s">
        <v>332</v>
      </c>
      <c r="Y2" s="21" t="s">
        <v>58</v>
      </c>
      <c r="Z2" s="21" t="s">
        <v>59</v>
      </c>
      <c r="AA2" s="21" t="s">
        <v>59</v>
      </c>
      <c r="AB2" s="21" t="s">
        <v>333</v>
      </c>
      <c r="AC2" s="21" t="s">
        <v>334</v>
      </c>
      <c r="AD2" s="21"/>
      <c r="AE2" s="21" t="s">
        <v>335</v>
      </c>
      <c r="AF2" s="21" t="s">
        <v>336</v>
      </c>
    </row>
    <row r="3" spans="1:32" hidden="1" x14ac:dyDescent="0.2">
      <c r="A3" s="21" t="s">
        <v>282</v>
      </c>
      <c r="B3" s="21" t="s">
        <v>337</v>
      </c>
      <c r="C3" s="21" t="s">
        <v>323</v>
      </c>
      <c r="D3" s="21" t="s">
        <v>0</v>
      </c>
      <c r="E3" s="21" t="s">
        <v>283</v>
      </c>
      <c r="F3" s="21" t="s">
        <v>22</v>
      </c>
      <c r="G3" s="21" t="s">
        <v>325</v>
      </c>
      <c r="H3" s="21" t="s">
        <v>51</v>
      </c>
      <c r="I3" s="21" t="s">
        <v>59</v>
      </c>
      <c r="J3" s="22">
        <v>43040</v>
      </c>
      <c r="K3" s="23">
        <v>43040</v>
      </c>
      <c r="L3" s="22">
        <v>43040</v>
      </c>
      <c r="M3" s="21" t="s">
        <v>255</v>
      </c>
      <c r="N3" s="21" t="s">
        <v>255</v>
      </c>
      <c r="O3" s="24" t="s">
        <v>338</v>
      </c>
      <c r="P3" s="21" t="s">
        <v>339</v>
      </c>
      <c r="Q3" s="21" t="s">
        <v>59</v>
      </c>
      <c r="R3" s="21" t="s">
        <v>337</v>
      </c>
      <c r="S3" s="21" t="s">
        <v>340</v>
      </c>
      <c r="T3" s="21"/>
      <c r="U3" s="21" t="s">
        <v>29</v>
      </c>
      <c r="V3" s="21"/>
      <c r="W3" s="21" t="s">
        <v>107</v>
      </c>
      <c r="X3" s="21" t="s">
        <v>341</v>
      </c>
      <c r="Y3" s="21" t="s">
        <v>32</v>
      </c>
      <c r="Z3" s="21" t="s">
        <v>342</v>
      </c>
      <c r="AA3" s="21"/>
      <c r="AB3" s="21" t="s">
        <v>343</v>
      </c>
      <c r="AC3" s="21"/>
      <c r="AD3" s="21"/>
      <c r="AE3" s="21"/>
      <c r="AF3" s="21" t="s">
        <v>344</v>
      </c>
    </row>
    <row r="4" spans="1:32" hidden="1" x14ac:dyDescent="0.2">
      <c r="A4" s="21" t="s">
        <v>286</v>
      </c>
      <c r="B4" s="21" t="s">
        <v>345</v>
      </c>
      <c r="C4" s="21" t="s">
        <v>323</v>
      </c>
      <c r="D4" s="21" t="s">
        <v>0</v>
      </c>
      <c r="E4" s="21" t="s">
        <v>287</v>
      </c>
      <c r="F4" s="21" t="s">
        <v>80</v>
      </c>
      <c r="G4" s="21" t="s">
        <v>325</v>
      </c>
      <c r="H4" s="21" t="s">
        <v>51</v>
      </c>
      <c r="I4" s="21" t="s">
        <v>5</v>
      </c>
      <c r="J4" s="22">
        <v>22737</v>
      </c>
      <c r="K4" s="23">
        <v>39022</v>
      </c>
      <c r="L4" s="22">
        <v>22737</v>
      </c>
      <c r="M4" s="21" t="s">
        <v>346</v>
      </c>
      <c r="N4" s="21" t="s">
        <v>289</v>
      </c>
      <c r="O4" s="24" t="s">
        <v>347</v>
      </c>
      <c r="P4" s="21" t="s">
        <v>348</v>
      </c>
      <c r="Q4" s="21" t="s">
        <v>349</v>
      </c>
      <c r="R4" s="21" t="s">
        <v>345</v>
      </c>
      <c r="S4" s="21" t="s">
        <v>350</v>
      </c>
      <c r="T4" s="21"/>
      <c r="U4" s="21" t="s">
        <v>29</v>
      </c>
      <c r="V4" s="21" t="s">
        <v>30</v>
      </c>
      <c r="W4" s="21" t="s">
        <v>48</v>
      </c>
      <c r="X4" s="21" t="s">
        <v>341</v>
      </c>
      <c r="Y4" s="21" t="s">
        <v>58</v>
      </c>
      <c r="Z4" s="21" t="s">
        <v>59</v>
      </c>
      <c r="AA4" s="21" t="s">
        <v>59</v>
      </c>
      <c r="AB4" s="21" t="s">
        <v>351</v>
      </c>
      <c r="AC4" s="21" t="s">
        <v>352</v>
      </c>
      <c r="AD4" s="25">
        <v>2481</v>
      </c>
      <c r="AE4" s="21"/>
      <c r="AF4" s="21" t="s">
        <v>336</v>
      </c>
    </row>
    <row r="5" spans="1:32" x14ac:dyDescent="0.2">
      <c r="A5" s="21" t="s">
        <v>353</v>
      </c>
      <c r="B5" s="21" t="s">
        <v>354</v>
      </c>
      <c r="C5" s="21" t="s">
        <v>323</v>
      </c>
      <c r="D5" s="21" t="s">
        <v>0</v>
      </c>
      <c r="E5" s="21" t="s">
        <v>355</v>
      </c>
      <c r="F5" s="21" t="s">
        <v>22</v>
      </c>
      <c r="G5" s="21" t="s">
        <v>325</v>
      </c>
      <c r="H5" s="21" t="s">
        <v>51</v>
      </c>
      <c r="I5" s="21" t="s">
        <v>5</v>
      </c>
      <c r="J5" s="22" t="s">
        <v>356</v>
      </c>
      <c r="K5" s="23" t="s">
        <v>357</v>
      </c>
      <c r="L5" s="22" t="s">
        <v>356</v>
      </c>
      <c r="M5" s="21" t="s">
        <v>358</v>
      </c>
      <c r="N5" s="21" t="s">
        <v>359</v>
      </c>
      <c r="O5" s="24" t="s">
        <v>360</v>
      </c>
      <c r="P5" s="21" t="s">
        <v>361</v>
      </c>
      <c r="Q5" s="21" t="s">
        <v>362</v>
      </c>
      <c r="R5" s="21" t="s">
        <v>354</v>
      </c>
      <c r="S5" s="21" t="s">
        <v>363</v>
      </c>
      <c r="T5" s="21"/>
      <c r="U5" s="21" t="s">
        <v>29</v>
      </c>
      <c r="V5" s="21" t="s">
        <v>30</v>
      </c>
      <c r="W5" s="21" t="s">
        <v>364</v>
      </c>
      <c r="X5" s="21" t="s">
        <v>30</v>
      </c>
      <c r="Y5" s="21" t="s">
        <v>58</v>
      </c>
      <c r="Z5" s="21"/>
      <c r="AA5" s="21"/>
      <c r="AB5" s="21" t="s">
        <v>365</v>
      </c>
      <c r="AC5" s="21"/>
      <c r="AD5" s="25">
        <v>368891</v>
      </c>
      <c r="AE5" s="21"/>
      <c r="AF5" s="21" t="s">
        <v>336</v>
      </c>
    </row>
  </sheetData>
  <autoFilter ref="A1:AF5" xr:uid="{00000000-0009-0000-0000-000002000000}"/>
  <hyperlinks>
    <hyperlink ref="O2" r:id="rId1" xr:uid="{00000000-0004-0000-0200-000000000000}"/>
    <hyperlink ref="O3" r:id="rId2" xr:uid="{00000000-0004-0000-0200-000001000000}"/>
    <hyperlink ref="O4" r:id="rId3" xr:uid="{00000000-0004-0000-0200-000002000000}"/>
    <hyperlink ref="O5" r:id="rId4" xr:uid="{00000000-0004-0000-0200-000003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H13"/>
  <sheetViews>
    <sheetView workbookViewId="0"/>
  </sheetViews>
  <sheetFormatPr defaultColWidth="12.5703125" defaultRowHeight="12.75" customHeight="1" x14ac:dyDescent="0.2"/>
  <cols>
    <col min="1" max="1" width="38" customWidth="1"/>
    <col min="2" max="4" width="12.5703125" hidden="1"/>
    <col min="5" max="5" width="17.28515625" customWidth="1"/>
    <col min="6" max="6" width="12.5703125" hidden="1"/>
    <col min="7" max="7" width="8.28515625" customWidth="1"/>
    <col min="8" max="8" width="18.42578125" customWidth="1"/>
    <col min="9" max="9" width="12.5703125" hidden="1"/>
    <col min="10" max="10" width="20" customWidth="1"/>
    <col min="11" max="11" width="21.7109375" customWidth="1"/>
    <col min="12" max="14" width="12.5703125" hidden="1"/>
    <col min="15" max="15" width="17.42578125" customWidth="1"/>
    <col min="16" max="16" width="12.5703125" hidden="1"/>
    <col min="17" max="17" width="11.5703125" customWidth="1"/>
    <col min="18" max="18" width="13" customWidth="1"/>
    <col min="19" max="20" width="12.5703125" hidden="1"/>
    <col min="21" max="21" width="17.7109375" customWidth="1"/>
    <col min="22" max="22" width="18.140625" customWidth="1"/>
    <col min="23" max="23" width="11.85546875" customWidth="1"/>
    <col min="24" max="31" width="12.5703125" hidden="1"/>
    <col min="32" max="32" width="11.42578125" customWidth="1"/>
    <col min="33" max="33" width="20.28515625" customWidth="1"/>
    <col min="34" max="34" width="12.5703125" hidden="1"/>
  </cols>
  <sheetData>
    <row r="1" spans="1:34" ht="27.75" customHeight="1" x14ac:dyDescent="0.2">
      <c r="A1" s="26" t="s">
        <v>0</v>
      </c>
      <c r="B1" s="26" t="s">
        <v>309</v>
      </c>
      <c r="C1" s="26" t="s">
        <v>310</v>
      </c>
      <c r="D1" s="26" t="s">
        <v>1</v>
      </c>
      <c r="E1" s="26" t="s">
        <v>2</v>
      </c>
      <c r="F1" s="26" t="s">
        <v>3</v>
      </c>
      <c r="G1" s="26" t="s">
        <v>311</v>
      </c>
      <c r="H1" s="26" t="s">
        <v>4</v>
      </c>
      <c r="I1" s="26" t="s">
        <v>5</v>
      </c>
      <c r="J1" s="27" t="s">
        <v>6</v>
      </c>
      <c r="K1" s="26" t="s">
        <v>7</v>
      </c>
      <c r="L1" s="26" t="s">
        <v>8</v>
      </c>
      <c r="M1" s="26" t="s">
        <v>9</v>
      </c>
      <c r="N1" s="26" t="s">
        <v>10</v>
      </c>
      <c r="O1" s="26" t="s">
        <v>11</v>
      </c>
      <c r="P1" s="26" t="s">
        <v>12</v>
      </c>
      <c r="Q1" s="26" t="s">
        <v>13</v>
      </c>
      <c r="R1" s="26" t="s">
        <v>309</v>
      </c>
      <c r="S1" s="26" t="s">
        <v>312</v>
      </c>
      <c r="T1" s="26" t="s">
        <v>313</v>
      </c>
      <c r="U1" s="26" t="s">
        <v>14</v>
      </c>
      <c r="V1" s="26" t="s">
        <v>314</v>
      </c>
      <c r="W1" s="26" t="s">
        <v>16</v>
      </c>
      <c r="X1" s="26" t="s">
        <v>315</v>
      </c>
      <c r="Y1" s="26" t="s">
        <v>17</v>
      </c>
      <c r="Z1" s="26" t="s">
        <v>18</v>
      </c>
      <c r="AA1" s="26" t="s">
        <v>19</v>
      </c>
      <c r="AB1" s="26" t="s">
        <v>316</v>
      </c>
      <c r="AC1" s="26" t="s">
        <v>317</v>
      </c>
      <c r="AD1" s="26" t="s">
        <v>318</v>
      </c>
      <c r="AE1" s="26" t="s">
        <v>319</v>
      </c>
      <c r="AF1" s="26" t="s">
        <v>320</v>
      </c>
      <c r="AG1" s="26" t="s">
        <v>366</v>
      </c>
      <c r="AH1" s="26" t="s">
        <v>367</v>
      </c>
    </row>
    <row r="2" spans="1:34" x14ac:dyDescent="0.2">
      <c r="A2" s="28" t="s">
        <v>20</v>
      </c>
      <c r="B2" s="28" t="s">
        <v>368</v>
      </c>
      <c r="C2" s="29" t="s">
        <v>323</v>
      </c>
      <c r="D2" s="28" t="s">
        <v>0</v>
      </c>
      <c r="E2" s="28" t="s">
        <v>21</v>
      </c>
      <c r="F2" s="28" t="s">
        <v>22</v>
      </c>
      <c r="G2" s="28" t="s">
        <v>325</v>
      </c>
      <c r="H2" s="28" t="s">
        <v>23</v>
      </c>
      <c r="I2" s="28" t="s">
        <v>24</v>
      </c>
      <c r="J2" s="30">
        <v>37987</v>
      </c>
      <c r="K2" s="28">
        <v>37987</v>
      </c>
      <c r="L2" s="28">
        <v>38108</v>
      </c>
      <c r="M2" s="28" t="s">
        <v>25</v>
      </c>
      <c r="N2" s="29" t="s">
        <v>25</v>
      </c>
      <c r="O2" s="31" t="s">
        <v>26</v>
      </c>
      <c r="P2" s="28" t="s">
        <v>27</v>
      </c>
      <c r="Q2" s="28" t="s">
        <v>28</v>
      </c>
      <c r="R2" s="28" t="s">
        <v>368</v>
      </c>
      <c r="S2" s="28" t="s">
        <v>369</v>
      </c>
      <c r="T2" s="28"/>
      <c r="U2" s="30" t="s">
        <v>29</v>
      </c>
      <c r="V2" s="28" t="s">
        <v>30</v>
      </c>
      <c r="W2" s="28" t="s">
        <v>31</v>
      </c>
      <c r="X2" s="28" t="s">
        <v>30</v>
      </c>
      <c r="Y2" s="29" t="s">
        <v>32</v>
      </c>
      <c r="Z2" s="28" t="s">
        <v>33</v>
      </c>
      <c r="AA2" s="28"/>
      <c r="AB2" s="28" t="s">
        <v>370</v>
      </c>
      <c r="AC2" s="28" t="s">
        <v>352</v>
      </c>
      <c r="AD2" s="28">
        <v>59</v>
      </c>
      <c r="AE2" s="28"/>
      <c r="AF2" s="30" t="s">
        <v>352</v>
      </c>
      <c r="AG2" s="28" t="s">
        <v>371</v>
      </c>
      <c r="AH2" s="28">
        <v>618.92000499999995</v>
      </c>
    </row>
    <row r="3" spans="1:34" x14ac:dyDescent="0.2">
      <c r="A3" s="28" t="s">
        <v>34</v>
      </c>
      <c r="B3" s="28" t="s">
        <v>372</v>
      </c>
      <c r="C3" s="29" t="s">
        <v>323</v>
      </c>
      <c r="D3" s="28" t="s">
        <v>0</v>
      </c>
      <c r="E3" s="28" t="s">
        <v>35</v>
      </c>
      <c r="F3" s="28" t="s">
        <v>22</v>
      </c>
      <c r="G3" s="28" t="s">
        <v>325</v>
      </c>
      <c r="H3" s="28" t="s">
        <v>23</v>
      </c>
      <c r="I3" s="28" t="s">
        <v>24</v>
      </c>
      <c r="J3" s="30">
        <v>34335</v>
      </c>
      <c r="K3" s="28">
        <v>34335</v>
      </c>
      <c r="L3" s="28">
        <v>34335</v>
      </c>
      <c r="M3" s="28" t="s">
        <v>36</v>
      </c>
      <c r="N3" s="29" t="s">
        <v>37</v>
      </c>
      <c r="O3" s="31" t="s">
        <v>38</v>
      </c>
      <c r="P3" s="28" t="s">
        <v>39</v>
      </c>
      <c r="Q3" s="28" t="s">
        <v>40</v>
      </c>
      <c r="R3" s="28" t="s">
        <v>372</v>
      </c>
      <c r="S3" s="28" t="s">
        <v>369</v>
      </c>
      <c r="T3" s="28"/>
      <c r="U3" s="30" t="s">
        <v>29</v>
      </c>
      <c r="V3" s="28" t="s">
        <v>30</v>
      </c>
      <c r="W3" s="28" t="s">
        <v>31</v>
      </c>
      <c r="X3" s="28" t="s">
        <v>30</v>
      </c>
      <c r="Y3" s="29" t="s">
        <v>32</v>
      </c>
      <c r="Z3" s="28" t="s">
        <v>33</v>
      </c>
      <c r="AA3" s="28" t="s">
        <v>41</v>
      </c>
      <c r="AB3" s="28" t="s">
        <v>370</v>
      </c>
      <c r="AC3" s="28" t="s">
        <v>352</v>
      </c>
      <c r="AD3" s="28">
        <v>1800</v>
      </c>
      <c r="AE3" s="28"/>
      <c r="AF3" s="30" t="s">
        <v>352</v>
      </c>
      <c r="AG3" s="28" t="s">
        <v>371</v>
      </c>
      <c r="AH3" s="28">
        <v>618.92010000000005</v>
      </c>
    </row>
    <row r="4" spans="1:34" x14ac:dyDescent="0.2">
      <c r="A4" s="28" t="s">
        <v>42</v>
      </c>
      <c r="B4" s="28" t="s">
        <v>373</v>
      </c>
      <c r="C4" s="29" t="s">
        <v>323</v>
      </c>
      <c r="D4" s="28" t="s">
        <v>0</v>
      </c>
      <c r="E4" s="28" t="s">
        <v>43</v>
      </c>
      <c r="F4" s="28" t="s">
        <v>22</v>
      </c>
      <c r="G4" s="28" t="s">
        <v>325</v>
      </c>
      <c r="H4" s="28" t="s">
        <v>23</v>
      </c>
      <c r="I4" s="28" t="s">
        <v>5</v>
      </c>
      <c r="J4" s="30">
        <v>9498</v>
      </c>
      <c r="K4" s="28">
        <v>9498</v>
      </c>
      <c r="L4" s="28">
        <v>9498</v>
      </c>
      <c r="M4" s="28" t="s">
        <v>44</v>
      </c>
      <c r="N4" s="29" t="s">
        <v>37</v>
      </c>
      <c r="O4" s="31" t="s">
        <v>45</v>
      </c>
      <c r="P4" s="28" t="s">
        <v>46</v>
      </c>
      <c r="Q4" s="28" t="s">
        <v>47</v>
      </c>
      <c r="R4" s="28" t="s">
        <v>373</v>
      </c>
      <c r="S4" s="28" t="s">
        <v>369</v>
      </c>
      <c r="T4" s="28"/>
      <c r="U4" s="30" t="s">
        <v>29</v>
      </c>
      <c r="V4" s="28" t="s">
        <v>30</v>
      </c>
      <c r="W4" s="28" t="s">
        <v>48</v>
      </c>
      <c r="X4" s="28" t="s">
        <v>30</v>
      </c>
      <c r="Y4" s="29" t="s">
        <v>32</v>
      </c>
      <c r="Z4" s="28" t="s">
        <v>33</v>
      </c>
      <c r="AA4" s="28" t="s">
        <v>41</v>
      </c>
      <c r="AB4" s="28" t="s">
        <v>374</v>
      </c>
      <c r="AC4" s="28" t="s">
        <v>352</v>
      </c>
      <c r="AD4" s="28">
        <v>4870</v>
      </c>
      <c r="AE4" s="28"/>
      <c r="AF4" s="30" t="s">
        <v>352</v>
      </c>
      <c r="AG4" s="28" t="s">
        <v>371</v>
      </c>
      <c r="AH4" s="28">
        <v>618.91999999999996</v>
      </c>
    </row>
    <row r="5" spans="1:34" x14ac:dyDescent="0.2">
      <c r="A5" s="28" t="s">
        <v>90</v>
      </c>
      <c r="B5" s="28" t="s">
        <v>375</v>
      </c>
      <c r="C5" s="29" t="s">
        <v>323</v>
      </c>
      <c r="D5" s="28" t="s">
        <v>0</v>
      </c>
      <c r="E5" s="28" t="s">
        <v>91</v>
      </c>
      <c r="F5" s="28" t="s">
        <v>80</v>
      </c>
      <c r="G5" s="28" t="s">
        <v>325</v>
      </c>
      <c r="H5" s="28" t="s">
        <v>92</v>
      </c>
      <c r="I5" s="28" t="s">
        <v>5</v>
      </c>
      <c r="J5" s="30">
        <v>30742</v>
      </c>
      <c r="K5" s="28">
        <v>35065</v>
      </c>
      <c r="L5" s="28">
        <v>30742</v>
      </c>
      <c r="M5" s="28" t="s">
        <v>93</v>
      </c>
      <c r="N5" s="29" t="s">
        <v>94</v>
      </c>
      <c r="O5" s="31" t="s">
        <v>95</v>
      </c>
      <c r="P5" s="28" t="s">
        <v>96</v>
      </c>
      <c r="Q5" s="28" t="s">
        <v>97</v>
      </c>
      <c r="R5" s="28" t="s">
        <v>375</v>
      </c>
      <c r="S5" s="28" t="s">
        <v>376</v>
      </c>
      <c r="T5" s="28"/>
      <c r="U5" s="30" t="s">
        <v>29</v>
      </c>
      <c r="V5" s="28" t="s">
        <v>30</v>
      </c>
      <c r="W5" s="28" t="s">
        <v>48</v>
      </c>
      <c r="X5" s="28" t="s">
        <v>30</v>
      </c>
      <c r="Y5" s="29" t="s">
        <v>32</v>
      </c>
      <c r="Z5" s="28" t="s">
        <v>98</v>
      </c>
      <c r="AA5" s="28" t="s">
        <v>99</v>
      </c>
      <c r="AB5" s="28" t="s">
        <v>377</v>
      </c>
      <c r="AC5" s="28" t="s">
        <v>352</v>
      </c>
      <c r="AD5" s="28">
        <v>3387</v>
      </c>
      <c r="AE5" s="28"/>
      <c r="AF5" s="30" t="s">
        <v>352</v>
      </c>
      <c r="AG5" s="28" t="s">
        <v>371</v>
      </c>
      <c r="AH5" s="28">
        <v>616.02504999999996</v>
      </c>
    </row>
    <row r="6" spans="1:34" x14ac:dyDescent="0.2">
      <c r="A6" s="28" t="s">
        <v>100</v>
      </c>
      <c r="B6" s="28" t="s">
        <v>378</v>
      </c>
      <c r="C6" s="29" t="s">
        <v>323</v>
      </c>
      <c r="D6" s="28" t="s">
        <v>0</v>
      </c>
      <c r="E6" s="28" t="s">
        <v>101</v>
      </c>
      <c r="F6" s="28" t="s">
        <v>22</v>
      </c>
      <c r="G6" s="28" t="s">
        <v>325</v>
      </c>
      <c r="H6" s="28" t="s">
        <v>102</v>
      </c>
      <c r="I6" s="28" t="s">
        <v>5</v>
      </c>
      <c r="J6" s="30">
        <v>35796</v>
      </c>
      <c r="K6" s="28">
        <v>35796</v>
      </c>
      <c r="L6" s="28">
        <v>35796</v>
      </c>
      <c r="M6" s="28" t="s">
        <v>103</v>
      </c>
      <c r="N6" s="29" t="s">
        <v>103</v>
      </c>
      <c r="O6" s="31" t="s">
        <v>104</v>
      </c>
      <c r="P6" s="28" t="s">
        <v>105</v>
      </c>
      <c r="Q6" s="28" t="s">
        <v>106</v>
      </c>
      <c r="R6" s="28" t="s">
        <v>378</v>
      </c>
      <c r="S6" s="28" t="s">
        <v>379</v>
      </c>
      <c r="T6" s="28"/>
      <c r="U6" s="30" t="s">
        <v>29</v>
      </c>
      <c r="V6" s="28" t="s">
        <v>30</v>
      </c>
      <c r="W6" s="28" t="s">
        <v>107</v>
      </c>
      <c r="X6" s="28" t="s">
        <v>341</v>
      </c>
      <c r="Y6" s="29" t="s">
        <v>32</v>
      </c>
      <c r="Z6" s="28" t="s">
        <v>108</v>
      </c>
      <c r="AA6" s="28"/>
      <c r="AB6" s="28" t="s">
        <v>380</v>
      </c>
      <c r="AC6" s="28" t="s">
        <v>352</v>
      </c>
      <c r="AD6" s="28">
        <v>912</v>
      </c>
      <c r="AE6" s="28"/>
      <c r="AF6" s="30" t="s">
        <v>352</v>
      </c>
      <c r="AG6" s="28" t="s">
        <v>371</v>
      </c>
      <c r="AH6" s="28">
        <v>610.73</v>
      </c>
    </row>
    <row r="7" spans="1:34" x14ac:dyDescent="0.2">
      <c r="A7" s="28" t="s">
        <v>109</v>
      </c>
      <c r="B7" s="28" t="s">
        <v>381</v>
      </c>
      <c r="C7" s="29" t="s">
        <v>323</v>
      </c>
      <c r="D7" s="28" t="s">
        <v>0</v>
      </c>
      <c r="E7" s="28" t="s">
        <v>110</v>
      </c>
      <c r="F7" s="28" t="s">
        <v>22</v>
      </c>
      <c r="G7" s="28" t="s">
        <v>325</v>
      </c>
      <c r="H7" s="28" t="s">
        <v>111</v>
      </c>
      <c r="I7" s="28" t="s">
        <v>5</v>
      </c>
      <c r="J7" s="30">
        <v>40269</v>
      </c>
      <c r="K7" s="28">
        <v>40269</v>
      </c>
      <c r="L7" s="28">
        <v>40269</v>
      </c>
      <c r="M7" s="28" t="s">
        <v>112</v>
      </c>
      <c r="N7" s="29" t="s">
        <v>113</v>
      </c>
      <c r="O7" s="31" t="s">
        <v>114</v>
      </c>
      <c r="P7" s="28" t="s">
        <v>115</v>
      </c>
      <c r="Q7" s="28" t="s">
        <v>116</v>
      </c>
      <c r="R7" s="28" t="s">
        <v>381</v>
      </c>
      <c r="S7" s="28" t="s">
        <v>382</v>
      </c>
      <c r="T7" s="28"/>
      <c r="U7" s="30" t="s">
        <v>29</v>
      </c>
      <c r="V7" s="28" t="s">
        <v>30</v>
      </c>
      <c r="W7" s="28" t="s">
        <v>31</v>
      </c>
      <c r="X7" s="28" t="s">
        <v>30</v>
      </c>
      <c r="Y7" s="29" t="s">
        <v>32</v>
      </c>
      <c r="Z7" s="28" t="s">
        <v>117</v>
      </c>
      <c r="AA7" s="28" t="s">
        <v>118</v>
      </c>
      <c r="AB7" s="28" t="s">
        <v>383</v>
      </c>
      <c r="AC7" s="28" t="s">
        <v>352</v>
      </c>
      <c r="AD7" s="28"/>
      <c r="AE7" s="28"/>
      <c r="AF7" s="30" t="s">
        <v>352</v>
      </c>
      <c r="AG7" s="28" t="s">
        <v>371</v>
      </c>
      <c r="AH7" s="28">
        <v>616.29999999999995</v>
      </c>
    </row>
    <row r="8" spans="1:34" x14ac:dyDescent="0.2">
      <c r="A8" s="28" t="s">
        <v>119</v>
      </c>
      <c r="B8" s="28" t="s">
        <v>384</v>
      </c>
      <c r="C8" s="29" t="s">
        <v>323</v>
      </c>
      <c r="D8" s="28" t="s">
        <v>0</v>
      </c>
      <c r="E8" s="28" t="s">
        <v>120</v>
      </c>
      <c r="F8" s="28" t="s">
        <v>22</v>
      </c>
      <c r="G8" s="28" t="s">
        <v>325</v>
      </c>
      <c r="H8" s="28" t="s">
        <v>111</v>
      </c>
      <c r="I8" s="28" t="s">
        <v>5</v>
      </c>
      <c r="J8" s="30">
        <v>21976</v>
      </c>
      <c r="K8" s="28">
        <v>21976</v>
      </c>
      <c r="L8" s="28">
        <v>21976</v>
      </c>
      <c r="M8" s="28" t="s">
        <v>121</v>
      </c>
      <c r="N8" s="29" t="s">
        <v>122</v>
      </c>
      <c r="O8" s="31" t="s">
        <v>123</v>
      </c>
      <c r="P8" s="28" t="s">
        <v>124</v>
      </c>
      <c r="Q8" s="28" t="s">
        <v>125</v>
      </c>
      <c r="R8" s="28" t="s">
        <v>384</v>
      </c>
      <c r="S8" s="28" t="s">
        <v>385</v>
      </c>
      <c r="T8" s="28"/>
      <c r="U8" s="30" t="s">
        <v>29</v>
      </c>
      <c r="V8" s="28" t="s">
        <v>30</v>
      </c>
      <c r="W8" s="28" t="s">
        <v>48</v>
      </c>
      <c r="X8" s="28" t="s">
        <v>30</v>
      </c>
      <c r="Y8" s="29" t="s">
        <v>32</v>
      </c>
      <c r="Z8" s="28" t="s">
        <v>117</v>
      </c>
      <c r="AA8" s="28" t="s">
        <v>118</v>
      </c>
      <c r="AB8" s="28" t="s">
        <v>383</v>
      </c>
      <c r="AC8" s="28" t="s">
        <v>352</v>
      </c>
      <c r="AD8" s="28">
        <v>13400</v>
      </c>
      <c r="AE8" s="28"/>
      <c r="AF8" s="30" t="s">
        <v>352</v>
      </c>
      <c r="AG8" s="28" t="s">
        <v>371</v>
      </c>
      <c r="AH8" s="28">
        <v>616.30050000000006</v>
      </c>
    </row>
    <row r="9" spans="1:34" x14ac:dyDescent="0.2">
      <c r="A9" s="28" t="s">
        <v>171</v>
      </c>
      <c r="B9" s="28" t="s">
        <v>386</v>
      </c>
      <c r="C9" s="29" t="s">
        <v>323</v>
      </c>
      <c r="D9" s="28" t="s">
        <v>0</v>
      </c>
      <c r="E9" s="28" t="s">
        <v>172</v>
      </c>
      <c r="F9" s="28" t="s">
        <v>22</v>
      </c>
      <c r="G9" s="28" t="s">
        <v>325</v>
      </c>
      <c r="H9" s="28" t="s">
        <v>173</v>
      </c>
      <c r="I9" s="28" t="s">
        <v>5</v>
      </c>
      <c r="J9" s="30">
        <v>23621</v>
      </c>
      <c r="K9" s="28">
        <v>23621</v>
      </c>
      <c r="L9" s="28">
        <v>23621</v>
      </c>
      <c r="M9" s="28" t="s">
        <v>82</v>
      </c>
      <c r="N9" s="29" t="s">
        <v>174</v>
      </c>
      <c r="O9" s="31" t="s">
        <v>175</v>
      </c>
      <c r="P9" s="28" t="s">
        <v>176</v>
      </c>
      <c r="Q9" s="28" t="s">
        <v>177</v>
      </c>
      <c r="R9" s="28" t="s">
        <v>386</v>
      </c>
      <c r="S9" s="28" t="s">
        <v>387</v>
      </c>
      <c r="T9" s="28"/>
      <c r="U9" s="30" t="s">
        <v>29</v>
      </c>
      <c r="V9" s="28" t="s">
        <v>30</v>
      </c>
      <c r="W9" s="28" t="s">
        <v>48</v>
      </c>
      <c r="X9" s="28" t="s">
        <v>30</v>
      </c>
      <c r="Y9" s="29" t="s">
        <v>58</v>
      </c>
      <c r="Z9" s="28" t="s">
        <v>59</v>
      </c>
      <c r="AA9" s="28" t="s">
        <v>59</v>
      </c>
      <c r="AB9" s="28" t="s">
        <v>351</v>
      </c>
      <c r="AC9" s="28" t="s">
        <v>352</v>
      </c>
      <c r="AD9" s="28">
        <v>8275</v>
      </c>
      <c r="AE9" s="28"/>
      <c r="AF9" s="30" t="s">
        <v>352</v>
      </c>
      <c r="AG9" s="28" t="s">
        <v>371</v>
      </c>
      <c r="AH9" s="28">
        <v>616.04200000000003</v>
      </c>
    </row>
    <row r="10" spans="1:34" x14ac:dyDescent="0.2">
      <c r="A10" s="28" t="s">
        <v>178</v>
      </c>
      <c r="B10" s="28" t="s">
        <v>388</v>
      </c>
      <c r="C10" s="29" t="s">
        <v>323</v>
      </c>
      <c r="D10" s="28" t="s">
        <v>0</v>
      </c>
      <c r="E10" s="28" t="s">
        <v>179</v>
      </c>
      <c r="F10" s="28" t="s">
        <v>22</v>
      </c>
      <c r="G10" s="28" t="s">
        <v>325</v>
      </c>
      <c r="H10" s="28" t="s">
        <v>180</v>
      </c>
      <c r="I10" s="28" t="s">
        <v>5</v>
      </c>
      <c r="J10" s="30">
        <v>39995</v>
      </c>
      <c r="K10" s="28">
        <v>39995</v>
      </c>
      <c r="L10" s="28">
        <v>39995</v>
      </c>
      <c r="M10" s="28" t="s">
        <v>181</v>
      </c>
      <c r="N10" s="29" t="s">
        <v>181</v>
      </c>
      <c r="O10" s="31" t="s">
        <v>182</v>
      </c>
      <c r="P10" s="28" t="s">
        <v>183</v>
      </c>
      <c r="Q10" s="28" t="s">
        <v>184</v>
      </c>
      <c r="R10" s="28" t="s">
        <v>388</v>
      </c>
      <c r="S10" s="28" t="s">
        <v>389</v>
      </c>
      <c r="T10" s="28"/>
      <c r="U10" s="30" t="s">
        <v>29</v>
      </c>
      <c r="V10" s="28" t="s">
        <v>30</v>
      </c>
      <c r="W10" s="28" t="s">
        <v>48</v>
      </c>
      <c r="X10" s="28" t="s">
        <v>30</v>
      </c>
      <c r="Y10" s="29" t="s">
        <v>18</v>
      </c>
      <c r="Z10" s="28" t="s">
        <v>185</v>
      </c>
      <c r="AA10" s="28" t="s">
        <v>186</v>
      </c>
      <c r="AB10" s="28" t="s">
        <v>390</v>
      </c>
      <c r="AC10" s="28" t="s">
        <v>334</v>
      </c>
      <c r="AD10" s="28"/>
      <c r="AE10" s="28"/>
      <c r="AF10" s="30" t="s">
        <v>352</v>
      </c>
      <c r="AG10" s="28" t="s">
        <v>371</v>
      </c>
      <c r="AH10" s="28">
        <v>616.80999999999995</v>
      </c>
    </row>
    <row r="11" spans="1:34" x14ac:dyDescent="0.2">
      <c r="A11" s="28" t="s">
        <v>391</v>
      </c>
      <c r="B11" s="28" t="s">
        <v>392</v>
      </c>
      <c r="C11" s="29" t="s">
        <v>323</v>
      </c>
      <c r="D11" s="28" t="s">
        <v>0</v>
      </c>
      <c r="E11" s="28" t="s">
        <v>188</v>
      </c>
      <c r="F11" s="28" t="s">
        <v>22</v>
      </c>
      <c r="G11" s="28" t="s">
        <v>325</v>
      </c>
      <c r="H11" s="28" t="s">
        <v>189</v>
      </c>
      <c r="I11" s="28" t="s">
        <v>5</v>
      </c>
      <c r="J11" s="30">
        <v>7427</v>
      </c>
      <c r="K11" s="28">
        <v>7427</v>
      </c>
      <c r="L11" s="28">
        <v>7427</v>
      </c>
      <c r="M11" s="28" t="s">
        <v>190</v>
      </c>
      <c r="N11" s="29" t="s">
        <v>191</v>
      </c>
      <c r="O11" s="31" t="s">
        <v>192</v>
      </c>
      <c r="P11" s="28" t="s">
        <v>193</v>
      </c>
      <c r="Q11" s="28" t="s">
        <v>194</v>
      </c>
      <c r="R11" s="28" t="s">
        <v>392</v>
      </c>
      <c r="S11" s="28" t="s">
        <v>393</v>
      </c>
      <c r="T11" s="28"/>
      <c r="U11" s="30" t="s">
        <v>29</v>
      </c>
      <c r="V11" s="28" t="s">
        <v>30</v>
      </c>
      <c r="W11" s="28" t="s">
        <v>48</v>
      </c>
      <c r="X11" s="28" t="s">
        <v>30</v>
      </c>
      <c r="Y11" s="29" t="s">
        <v>58</v>
      </c>
      <c r="Z11" s="28" t="s">
        <v>59</v>
      </c>
      <c r="AA11" s="28" t="s">
        <v>59</v>
      </c>
      <c r="AB11" s="28" t="s">
        <v>394</v>
      </c>
      <c r="AC11" s="28" t="s">
        <v>352</v>
      </c>
      <c r="AD11" s="28">
        <v>19134</v>
      </c>
      <c r="AE11" s="28"/>
      <c r="AF11" s="30" t="s">
        <v>352</v>
      </c>
      <c r="AG11" s="28" t="s">
        <v>371</v>
      </c>
      <c r="AH11" s="28">
        <v>616</v>
      </c>
    </row>
    <row r="12" spans="1:34" x14ac:dyDescent="0.2">
      <c r="A12" s="28" t="s">
        <v>208</v>
      </c>
      <c r="B12" s="28" t="s">
        <v>395</v>
      </c>
      <c r="C12" s="29" t="s">
        <v>323</v>
      </c>
      <c r="D12" s="28" t="s">
        <v>0</v>
      </c>
      <c r="E12" s="28" t="s">
        <v>209</v>
      </c>
      <c r="F12" s="28" t="s">
        <v>22</v>
      </c>
      <c r="G12" s="28" t="s">
        <v>325</v>
      </c>
      <c r="H12" s="28" t="s">
        <v>189</v>
      </c>
      <c r="I12" s="28" t="s">
        <v>5</v>
      </c>
      <c r="J12" s="30">
        <v>37165</v>
      </c>
      <c r="K12" s="28">
        <v>37165</v>
      </c>
      <c r="L12" s="28">
        <v>37165</v>
      </c>
      <c r="M12" s="28" t="s">
        <v>210</v>
      </c>
      <c r="N12" s="29" t="s">
        <v>211</v>
      </c>
      <c r="O12" s="31" t="s">
        <v>212</v>
      </c>
      <c r="P12" s="28" t="s">
        <v>213</v>
      </c>
      <c r="Q12" s="28" t="s">
        <v>214</v>
      </c>
      <c r="R12" s="28" t="s">
        <v>395</v>
      </c>
      <c r="S12" s="28" t="s">
        <v>396</v>
      </c>
      <c r="T12" s="28"/>
      <c r="U12" s="30" t="s">
        <v>29</v>
      </c>
      <c r="V12" s="28" t="s">
        <v>30</v>
      </c>
      <c r="W12" s="28" t="s">
        <v>31</v>
      </c>
      <c r="X12" s="28" t="s">
        <v>30</v>
      </c>
      <c r="Y12" s="29" t="s">
        <v>58</v>
      </c>
      <c r="Z12" s="28" t="s">
        <v>215</v>
      </c>
      <c r="AA12" s="28" t="s">
        <v>216</v>
      </c>
      <c r="AB12" s="28" t="s">
        <v>333</v>
      </c>
      <c r="AC12" s="28" t="s">
        <v>352</v>
      </c>
      <c r="AD12" s="28">
        <v>386</v>
      </c>
      <c r="AE12" s="28"/>
      <c r="AF12" s="30" t="s">
        <v>352</v>
      </c>
      <c r="AG12" s="28" t="s">
        <v>371</v>
      </c>
      <c r="AH12" s="28">
        <v>616.80050000000006</v>
      </c>
    </row>
    <row r="13" spans="1:34" x14ac:dyDescent="0.2">
      <c r="A13" s="28" t="s">
        <v>228</v>
      </c>
      <c r="B13" s="28" t="s">
        <v>397</v>
      </c>
      <c r="C13" s="29" t="s">
        <v>323</v>
      </c>
      <c r="D13" s="28" t="s">
        <v>0</v>
      </c>
      <c r="E13" s="28" t="s">
        <v>229</v>
      </c>
      <c r="F13" s="28" t="s">
        <v>22</v>
      </c>
      <c r="G13" s="28" t="s">
        <v>325</v>
      </c>
      <c r="H13" s="28" t="s">
        <v>230</v>
      </c>
      <c r="I13" s="28" t="s">
        <v>5</v>
      </c>
      <c r="J13" s="30">
        <v>16862</v>
      </c>
      <c r="K13" s="28">
        <v>16862</v>
      </c>
      <c r="L13" s="28">
        <v>16862</v>
      </c>
      <c r="M13" s="28" t="s">
        <v>231</v>
      </c>
      <c r="N13" s="29" t="s">
        <v>232</v>
      </c>
      <c r="O13" s="31" t="s">
        <v>233</v>
      </c>
      <c r="P13" s="28" t="s">
        <v>234</v>
      </c>
      <c r="Q13" s="28" t="s">
        <v>235</v>
      </c>
      <c r="R13" s="28" t="s">
        <v>397</v>
      </c>
      <c r="S13" s="28" t="s">
        <v>398</v>
      </c>
      <c r="T13" s="28"/>
      <c r="U13" s="30" t="s">
        <v>29</v>
      </c>
      <c r="V13" s="28" t="s">
        <v>30</v>
      </c>
      <c r="W13" s="28" t="s">
        <v>48</v>
      </c>
      <c r="X13" s="28" t="s">
        <v>30</v>
      </c>
      <c r="Y13" s="29" t="s">
        <v>32</v>
      </c>
      <c r="Z13" s="28" t="s">
        <v>236</v>
      </c>
      <c r="AA13" s="28" t="s">
        <v>237</v>
      </c>
      <c r="AB13" s="28" t="s">
        <v>399</v>
      </c>
      <c r="AC13" s="28" t="s">
        <v>400</v>
      </c>
      <c r="AD13" s="28">
        <v>10201</v>
      </c>
      <c r="AE13" s="28"/>
      <c r="AF13" s="30" t="s">
        <v>352</v>
      </c>
      <c r="AG13" s="28" t="s">
        <v>371</v>
      </c>
      <c r="AH13" s="28">
        <v>617.54</v>
      </c>
    </row>
  </sheetData>
  <autoFilter ref="A1:AH13" xr:uid="{00000000-0009-0000-0000-000003000000}"/>
  <hyperlinks>
    <hyperlink ref="O2" r:id="rId1" xr:uid="{00000000-0004-0000-0300-000000000000}"/>
    <hyperlink ref="O3" r:id="rId2" xr:uid="{00000000-0004-0000-0300-000001000000}"/>
    <hyperlink ref="O4" r:id="rId3" xr:uid="{00000000-0004-0000-0300-000002000000}"/>
    <hyperlink ref="O5" r:id="rId4" xr:uid="{00000000-0004-0000-0300-000003000000}"/>
    <hyperlink ref="O6" r:id="rId5" xr:uid="{00000000-0004-0000-0300-000004000000}"/>
    <hyperlink ref="O7" r:id="rId6" xr:uid="{00000000-0004-0000-0300-000005000000}"/>
    <hyperlink ref="O8" r:id="rId7" xr:uid="{00000000-0004-0000-0300-000006000000}"/>
    <hyperlink ref="O9" r:id="rId8" xr:uid="{00000000-0004-0000-0300-000007000000}"/>
    <hyperlink ref="O10" r:id="rId9" xr:uid="{00000000-0004-0000-0300-000008000000}"/>
    <hyperlink ref="O11" r:id="rId10" xr:uid="{00000000-0004-0000-0300-000009000000}"/>
    <hyperlink ref="O12" r:id="rId11" xr:uid="{00000000-0004-0000-0300-00000A000000}"/>
    <hyperlink ref="O13" r:id="rId12" xr:uid="{00000000-0004-0000-0300-00000B000000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F25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2.75" customHeight="1" x14ac:dyDescent="0.2"/>
  <cols>
    <col min="1" max="1" width="38.42578125" customWidth="1"/>
    <col min="2" max="4" width="12.5703125" hidden="1"/>
    <col min="5" max="5" width="17.28515625" customWidth="1"/>
    <col min="6" max="6" width="12.5703125" hidden="1"/>
    <col min="7" max="7" width="8.28515625" customWidth="1"/>
    <col min="8" max="8" width="23" customWidth="1"/>
    <col min="9" max="9" width="12.5703125" hidden="1"/>
    <col min="10" max="10" width="20" customWidth="1"/>
    <col min="11" max="11" width="21.7109375" customWidth="1"/>
    <col min="12" max="14" width="12.5703125" hidden="1"/>
    <col min="15" max="15" width="24.7109375" customWidth="1"/>
    <col min="16" max="16" width="12.5703125" hidden="1"/>
    <col min="17" max="17" width="11.5703125" customWidth="1"/>
    <col min="18" max="18" width="13" customWidth="1"/>
    <col min="19" max="20" width="12.5703125" hidden="1"/>
    <col min="21" max="21" width="17.7109375" customWidth="1"/>
    <col min="22" max="22" width="18.140625" customWidth="1"/>
    <col min="23" max="23" width="11.85546875" customWidth="1"/>
    <col min="24" max="31" width="12.5703125" hidden="1"/>
    <col min="32" max="32" width="11.42578125" customWidth="1"/>
  </cols>
  <sheetData>
    <row r="1" spans="1:32" ht="27.75" customHeight="1" x14ac:dyDescent="0.2">
      <c r="A1" s="32" t="s">
        <v>0</v>
      </c>
      <c r="B1" s="32" t="s">
        <v>309</v>
      </c>
      <c r="C1" s="32" t="s">
        <v>310</v>
      </c>
      <c r="D1" s="32" t="s">
        <v>1</v>
      </c>
      <c r="E1" s="32" t="s">
        <v>2</v>
      </c>
      <c r="F1" s="32" t="s">
        <v>3</v>
      </c>
      <c r="G1" s="32" t="s">
        <v>311</v>
      </c>
      <c r="H1" s="32" t="s">
        <v>4</v>
      </c>
      <c r="I1" s="32" t="s">
        <v>5</v>
      </c>
      <c r="J1" s="32" t="s">
        <v>6</v>
      </c>
      <c r="K1" s="32" t="s">
        <v>7</v>
      </c>
      <c r="L1" s="32" t="s">
        <v>8</v>
      </c>
      <c r="M1" s="32" t="s">
        <v>9</v>
      </c>
      <c r="N1" s="32" t="s">
        <v>10</v>
      </c>
      <c r="O1" s="32" t="s">
        <v>11</v>
      </c>
      <c r="P1" s="32" t="s">
        <v>12</v>
      </c>
      <c r="Q1" s="32" t="s">
        <v>13</v>
      </c>
      <c r="R1" s="32" t="s">
        <v>309</v>
      </c>
      <c r="S1" s="32" t="s">
        <v>312</v>
      </c>
      <c r="T1" s="32" t="s">
        <v>313</v>
      </c>
      <c r="U1" s="32" t="s">
        <v>14</v>
      </c>
      <c r="V1" s="32" t="s">
        <v>314</v>
      </c>
      <c r="W1" s="32" t="s">
        <v>16</v>
      </c>
      <c r="X1" s="32" t="s">
        <v>315</v>
      </c>
      <c r="Y1" s="32" t="s">
        <v>17</v>
      </c>
      <c r="Z1" s="32" t="s">
        <v>18</v>
      </c>
      <c r="AA1" s="32" t="s">
        <v>19</v>
      </c>
      <c r="AB1" s="32" t="s">
        <v>316</v>
      </c>
      <c r="AC1" s="32" t="s">
        <v>317</v>
      </c>
      <c r="AD1" s="32" t="s">
        <v>318</v>
      </c>
      <c r="AE1" s="32" t="s">
        <v>319</v>
      </c>
      <c r="AF1" s="32" t="s">
        <v>320</v>
      </c>
    </row>
    <row r="2" spans="1:32" x14ac:dyDescent="0.2">
      <c r="A2" s="33" t="s">
        <v>401</v>
      </c>
      <c r="B2" s="33" t="s">
        <v>402</v>
      </c>
      <c r="C2" s="33" t="s">
        <v>323</v>
      </c>
      <c r="D2" s="33" t="s">
        <v>0</v>
      </c>
      <c r="E2" s="33" t="s">
        <v>403</v>
      </c>
      <c r="F2" s="33" t="s">
        <v>22</v>
      </c>
      <c r="G2" s="33" t="s">
        <v>325</v>
      </c>
      <c r="H2" s="33" t="s">
        <v>62</v>
      </c>
      <c r="I2" s="33" t="s">
        <v>5</v>
      </c>
      <c r="J2" s="34">
        <v>42461</v>
      </c>
      <c r="K2" s="35">
        <v>42461</v>
      </c>
      <c r="L2" s="34">
        <v>42461</v>
      </c>
      <c r="M2" s="33" t="s">
        <v>404</v>
      </c>
      <c r="N2" s="33" t="s">
        <v>404</v>
      </c>
      <c r="O2" s="33" t="s">
        <v>405</v>
      </c>
      <c r="P2" s="33" t="s">
        <v>406</v>
      </c>
      <c r="Q2" s="33" t="s">
        <v>59</v>
      </c>
      <c r="R2" s="33" t="s">
        <v>402</v>
      </c>
      <c r="S2" s="33" t="s">
        <v>407</v>
      </c>
      <c r="T2" s="33"/>
      <c r="U2" s="33" t="s">
        <v>408</v>
      </c>
      <c r="V2" s="33" t="s">
        <v>57</v>
      </c>
      <c r="W2" s="33" t="s">
        <v>331</v>
      </c>
      <c r="X2" s="33" t="s">
        <v>30</v>
      </c>
      <c r="Y2" s="33" t="s">
        <v>58</v>
      </c>
      <c r="Z2" s="33" t="s">
        <v>59</v>
      </c>
      <c r="AA2" s="33" t="s">
        <v>59</v>
      </c>
      <c r="AB2" s="33" t="s">
        <v>333</v>
      </c>
      <c r="AC2" s="33" t="s">
        <v>59</v>
      </c>
      <c r="AD2" s="33"/>
      <c r="AE2" s="33"/>
      <c r="AF2" s="33" t="s">
        <v>344</v>
      </c>
    </row>
    <row r="3" spans="1:32" x14ac:dyDescent="0.2">
      <c r="A3" s="33" t="s">
        <v>409</v>
      </c>
      <c r="B3" s="33" t="s">
        <v>410</v>
      </c>
      <c r="C3" s="33" t="s">
        <v>323</v>
      </c>
      <c r="D3" s="33" t="s">
        <v>0</v>
      </c>
      <c r="E3" s="33" t="s">
        <v>411</v>
      </c>
      <c r="F3" s="33" t="s">
        <v>80</v>
      </c>
      <c r="G3" s="33" t="s">
        <v>325</v>
      </c>
      <c r="H3" s="33" t="s">
        <v>248</v>
      </c>
      <c r="I3" s="33"/>
      <c r="J3" s="34">
        <v>34700</v>
      </c>
      <c r="K3" s="35">
        <v>43556</v>
      </c>
      <c r="L3" s="34">
        <v>42005</v>
      </c>
      <c r="M3" s="33" t="s">
        <v>412</v>
      </c>
      <c r="N3" s="33" t="s">
        <v>412</v>
      </c>
      <c r="O3" s="33" t="s">
        <v>413</v>
      </c>
      <c r="P3" s="33" t="s">
        <v>414</v>
      </c>
      <c r="Q3" s="33" t="s">
        <v>59</v>
      </c>
      <c r="R3" s="33" t="s">
        <v>410</v>
      </c>
      <c r="S3" s="33" t="s">
        <v>415</v>
      </c>
      <c r="T3" s="33"/>
      <c r="U3" s="33" t="s">
        <v>408</v>
      </c>
      <c r="V3" s="33" t="s">
        <v>57</v>
      </c>
      <c r="W3" s="33" t="s">
        <v>331</v>
      </c>
      <c r="X3" s="33" t="s">
        <v>30</v>
      </c>
      <c r="Y3" s="33" t="s">
        <v>32</v>
      </c>
      <c r="Z3" s="33" t="s">
        <v>416</v>
      </c>
      <c r="AA3" s="33" t="s">
        <v>417</v>
      </c>
      <c r="AB3" s="33" t="s">
        <v>418</v>
      </c>
      <c r="AC3" s="33" t="s">
        <v>59</v>
      </c>
      <c r="AD3" s="33"/>
      <c r="AE3" s="33"/>
      <c r="AF3" s="33" t="s">
        <v>344</v>
      </c>
    </row>
    <row r="4" spans="1:32" x14ac:dyDescent="0.2">
      <c r="A4" s="33" t="s">
        <v>419</v>
      </c>
      <c r="B4" s="33" t="s">
        <v>420</v>
      </c>
      <c r="C4" s="33" t="s">
        <v>323</v>
      </c>
      <c r="D4" s="33" t="s">
        <v>0</v>
      </c>
      <c r="E4" s="33" t="s">
        <v>421</v>
      </c>
      <c r="F4" s="33" t="s">
        <v>22</v>
      </c>
      <c r="G4" s="33" t="s">
        <v>325</v>
      </c>
      <c r="H4" s="33" t="s">
        <v>189</v>
      </c>
      <c r="I4" s="33" t="s">
        <v>5</v>
      </c>
      <c r="J4" s="34">
        <v>43647</v>
      </c>
      <c r="K4" s="35">
        <v>43647</v>
      </c>
      <c r="L4" s="34">
        <v>43647</v>
      </c>
      <c r="M4" s="33" t="s">
        <v>422</v>
      </c>
      <c r="N4" s="33" t="s">
        <v>422</v>
      </c>
      <c r="O4" s="33" t="s">
        <v>423</v>
      </c>
      <c r="P4" s="33" t="s">
        <v>424</v>
      </c>
      <c r="Q4" s="33" t="s">
        <v>59</v>
      </c>
      <c r="R4" s="33" t="s">
        <v>420</v>
      </c>
      <c r="S4" s="33" t="s">
        <v>425</v>
      </c>
      <c r="T4" s="33"/>
      <c r="U4" s="33" t="s">
        <v>408</v>
      </c>
      <c r="V4" s="33" t="s">
        <v>57</v>
      </c>
      <c r="W4" s="33" t="s">
        <v>331</v>
      </c>
      <c r="X4" s="33" t="s">
        <v>30</v>
      </c>
      <c r="Y4" s="33" t="s">
        <v>32</v>
      </c>
      <c r="Z4" s="33" t="s">
        <v>426</v>
      </c>
      <c r="AA4" s="33" t="s">
        <v>427</v>
      </c>
      <c r="AB4" s="33" t="s">
        <v>428</v>
      </c>
      <c r="AC4" s="33" t="s">
        <v>59</v>
      </c>
      <c r="AD4" s="33"/>
      <c r="AE4" s="33"/>
      <c r="AF4" s="33" t="s">
        <v>344</v>
      </c>
    </row>
    <row r="5" spans="1:32" x14ac:dyDescent="0.2">
      <c r="A5" s="33" t="s">
        <v>429</v>
      </c>
      <c r="B5" s="33" t="s">
        <v>430</v>
      </c>
      <c r="C5" s="33" t="s">
        <v>323</v>
      </c>
      <c r="D5" s="33" t="s">
        <v>0</v>
      </c>
      <c r="E5" s="33" t="s">
        <v>431</v>
      </c>
      <c r="F5" s="33" t="s">
        <v>22</v>
      </c>
      <c r="G5" s="33" t="s">
        <v>325</v>
      </c>
      <c r="H5" s="33" t="s">
        <v>432</v>
      </c>
      <c r="I5" s="33" t="s">
        <v>5</v>
      </c>
      <c r="J5" s="34">
        <v>43282</v>
      </c>
      <c r="K5" s="35">
        <v>43282</v>
      </c>
      <c r="L5" s="34">
        <v>43282</v>
      </c>
      <c r="M5" s="33" t="s">
        <v>433</v>
      </c>
      <c r="N5" s="33" t="s">
        <v>433</v>
      </c>
      <c r="O5" s="33" t="s">
        <v>434</v>
      </c>
      <c r="P5" s="33" t="s">
        <v>435</v>
      </c>
      <c r="Q5" s="33" t="s">
        <v>59</v>
      </c>
      <c r="R5" s="33" t="s">
        <v>430</v>
      </c>
      <c r="S5" s="33" t="s">
        <v>436</v>
      </c>
      <c r="T5" s="33"/>
      <c r="U5" s="33" t="s">
        <v>408</v>
      </c>
      <c r="V5" s="33" t="s">
        <v>57</v>
      </c>
      <c r="W5" s="33" t="s">
        <v>437</v>
      </c>
      <c r="X5" s="33" t="s">
        <v>30</v>
      </c>
      <c r="Y5" s="33" t="s">
        <v>32</v>
      </c>
      <c r="Z5" s="33" t="s">
        <v>438</v>
      </c>
      <c r="AA5" s="33" t="s">
        <v>439</v>
      </c>
      <c r="AB5" s="33" t="s">
        <v>440</v>
      </c>
      <c r="AC5" s="33" t="s">
        <v>344</v>
      </c>
      <c r="AD5" s="33"/>
      <c r="AE5" s="33"/>
      <c r="AF5" s="33" t="s">
        <v>344</v>
      </c>
    </row>
    <row r="6" spans="1:32" x14ac:dyDescent="0.2">
      <c r="A6" s="33" t="s">
        <v>441</v>
      </c>
      <c r="B6" s="33" t="s">
        <v>442</v>
      </c>
      <c r="C6" s="33" t="s">
        <v>323</v>
      </c>
      <c r="D6" s="33" t="s">
        <v>0</v>
      </c>
      <c r="E6" s="33" t="s">
        <v>443</v>
      </c>
      <c r="F6" s="33" t="s">
        <v>22</v>
      </c>
      <c r="G6" s="33" t="s">
        <v>325</v>
      </c>
      <c r="H6" s="33" t="s">
        <v>51</v>
      </c>
      <c r="I6" s="33" t="s">
        <v>5</v>
      </c>
      <c r="J6" s="34">
        <v>40634</v>
      </c>
      <c r="K6" s="35">
        <v>40634</v>
      </c>
      <c r="L6" s="34">
        <v>40634</v>
      </c>
      <c r="M6" s="33" t="s">
        <v>278</v>
      </c>
      <c r="N6" s="33" t="s">
        <v>278</v>
      </c>
      <c r="O6" s="33" t="s">
        <v>444</v>
      </c>
      <c r="P6" s="33" t="s">
        <v>445</v>
      </c>
      <c r="Q6" s="33" t="s">
        <v>59</v>
      </c>
      <c r="R6" s="33" t="s">
        <v>442</v>
      </c>
      <c r="S6" s="33" t="s">
        <v>446</v>
      </c>
      <c r="T6" s="33"/>
      <c r="U6" s="33" t="s">
        <v>408</v>
      </c>
      <c r="V6" s="33" t="s">
        <v>57</v>
      </c>
      <c r="W6" s="33" t="s">
        <v>331</v>
      </c>
      <c r="X6" s="33" t="s">
        <v>332</v>
      </c>
      <c r="Y6" s="33" t="s">
        <v>58</v>
      </c>
      <c r="Z6" s="33" t="s">
        <v>59</v>
      </c>
      <c r="AA6" s="33" t="s">
        <v>59</v>
      </c>
      <c r="AB6" s="33" t="s">
        <v>333</v>
      </c>
      <c r="AC6" s="33" t="s">
        <v>59</v>
      </c>
      <c r="AD6" s="33"/>
      <c r="AE6" s="33"/>
      <c r="AF6" s="33" t="s">
        <v>344</v>
      </c>
    </row>
    <row r="7" spans="1:32" x14ac:dyDescent="0.2">
      <c r="A7" s="33" t="s">
        <v>447</v>
      </c>
      <c r="B7" s="33" t="s">
        <v>448</v>
      </c>
      <c r="C7" s="33" t="s">
        <v>323</v>
      </c>
      <c r="D7" s="33" t="s">
        <v>0</v>
      </c>
      <c r="E7" s="33" t="s">
        <v>449</v>
      </c>
      <c r="F7" s="33" t="s">
        <v>22</v>
      </c>
      <c r="G7" s="33" t="s">
        <v>450</v>
      </c>
      <c r="H7" s="33" t="s">
        <v>451</v>
      </c>
      <c r="I7" s="33" t="s">
        <v>5</v>
      </c>
      <c r="J7" s="34">
        <v>41426</v>
      </c>
      <c r="K7" s="35">
        <v>41426</v>
      </c>
      <c r="L7" s="34">
        <v>41426</v>
      </c>
      <c r="M7" s="33" t="s">
        <v>452</v>
      </c>
      <c r="N7" s="33" t="s">
        <v>452</v>
      </c>
      <c r="O7" s="33" t="s">
        <v>453</v>
      </c>
      <c r="P7" s="33" t="s">
        <v>454</v>
      </c>
      <c r="Q7" s="33" t="s">
        <v>59</v>
      </c>
      <c r="R7" s="33" t="s">
        <v>448</v>
      </c>
      <c r="S7" s="33" t="s">
        <v>455</v>
      </c>
      <c r="T7" s="33"/>
      <c r="U7" s="33" t="s">
        <v>408</v>
      </c>
      <c r="V7" s="33" t="s">
        <v>57</v>
      </c>
      <c r="W7" s="33" t="s">
        <v>331</v>
      </c>
      <c r="X7" s="33"/>
      <c r="Y7" s="33" t="s">
        <v>58</v>
      </c>
      <c r="Z7" s="33" t="s">
        <v>59</v>
      </c>
      <c r="AA7" s="33" t="s">
        <v>59</v>
      </c>
      <c r="AB7" s="33" t="s">
        <v>333</v>
      </c>
      <c r="AC7" s="33" t="s">
        <v>59</v>
      </c>
      <c r="AD7" s="33"/>
      <c r="AE7" s="33"/>
      <c r="AF7" s="33" t="s">
        <v>344</v>
      </c>
    </row>
    <row r="8" spans="1:32" x14ac:dyDescent="0.2">
      <c r="A8" s="33" t="s">
        <v>456</v>
      </c>
      <c r="B8" s="33" t="s">
        <v>457</v>
      </c>
      <c r="C8" s="33" t="s">
        <v>323</v>
      </c>
      <c r="D8" s="33" t="s">
        <v>0</v>
      </c>
      <c r="E8" s="33" t="s">
        <v>458</v>
      </c>
      <c r="F8" s="33" t="s">
        <v>22</v>
      </c>
      <c r="G8" s="33" t="s">
        <v>325</v>
      </c>
      <c r="H8" s="33" t="s">
        <v>111</v>
      </c>
      <c r="I8" s="33" t="s">
        <v>5</v>
      </c>
      <c r="J8" s="34">
        <v>42005</v>
      </c>
      <c r="K8" s="35">
        <v>42005</v>
      </c>
      <c r="L8" s="34">
        <v>42005</v>
      </c>
      <c r="M8" s="33" t="s">
        <v>459</v>
      </c>
      <c r="N8" s="33" t="s">
        <v>459</v>
      </c>
      <c r="O8" s="33" t="s">
        <v>460</v>
      </c>
      <c r="P8" s="33" t="s">
        <v>461</v>
      </c>
      <c r="Q8" s="33" t="s">
        <v>59</v>
      </c>
      <c r="R8" s="33" t="s">
        <v>457</v>
      </c>
      <c r="S8" s="33" t="s">
        <v>462</v>
      </c>
      <c r="T8" s="33"/>
      <c r="U8" s="33" t="s">
        <v>408</v>
      </c>
      <c r="V8" s="33" t="s">
        <v>57</v>
      </c>
      <c r="W8" s="33" t="s">
        <v>331</v>
      </c>
      <c r="X8" s="33" t="s">
        <v>30</v>
      </c>
      <c r="Y8" s="33" t="s">
        <v>32</v>
      </c>
      <c r="Z8" s="33" t="s">
        <v>117</v>
      </c>
      <c r="AA8" s="33" t="s">
        <v>118</v>
      </c>
      <c r="AB8" s="33" t="s">
        <v>383</v>
      </c>
      <c r="AC8" s="33" t="s">
        <v>59</v>
      </c>
      <c r="AD8" s="33"/>
      <c r="AE8" s="33"/>
      <c r="AF8" s="33" t="s">
        <v>344</v>
      </c>
    </row>
    <row r="9" spans="1:32" x14ac:dyDescent="0.2">
      <c r="A9" s="33" t="s">
        <v>463</v>
      </c>
      <c r="B9" s="33" t="s">
        <v>464</v>
      </c>
      <c r="C9" s="33" t="s">
        <v>323</v>
      </c>
      <c r="D9" s="33" t="s">
        <v>0</v>
      </c>
      <c r="E9" s="33" t="s">
        <v>465</v>
      </c>
      <c r="F9" s="33" t="s">
        <v>22</v>
      </c>
      <c r="G9" s="33" t="s">
        <v>325</v>
      </c>
      <c r="H9" s="33" t="s">
        <v>72</v>
      </c>
      <c r="I9" s="33" t="s">
        <v>5</v>
      </c>
      <c r="J9" s="34">
        <v>42614</v>
      </c>
      <c r="K9" s="35">
        <v>42614</v>
      </c>
      <c r="L9" s="34">
        <v>42614</v>
      </c>
      <c r="M9" s="33" t="s">
        <v>404</v>
      </c>
      <c r="N9" s="33" t="s">
        <v>404</v>
      </c>
      <c r="O9" s="33" t="s">
        <v>466</v>
      </c>
      <c r="P9" s="33" t="s">
        <v>467</v>
      </c>
      <c r="Q9" s="33" t="s">
        <v>59</v>
      </c>
      <c r="R9" s="33" t="s">
        <v>464</v>
      </c>
      <c r="S9" s="33" t="s">
        <v>468</v>
      </c>
      <c r="T9" s="33"/>
      <c r="U9" s="33" t="s">
        <v>408</v>
      </c>
      <c r="V9" s="33" t="s">
        <v>57</v>
      </c>
      <c r="W9" s="33" t="s">
        <v>331</v>
      </c>
      <c r="X9" s="33" t="s">
        <v>30</v>
      </c>
      <c r="Y9" s="33" t="s">
        <v>58</v>
      </c>
      <c r="Z9" s="33" t="s">
        <v>59</v>
      </c>
      <c r="AA9" s="33" t="s">
        <v>59</v>
      </c>
      <c r="AB9" s="33" t="s">
        <v>333</v>
      </c>
      <c r="AC9" s="33" t="s">
        <v>59</v>
      </c>
      <c r="AD9" s="33">
        <v>17148</v>
      </c>
      <c r="AE9" s="33"/>
      <c r="AF9" s="33" t="s">
        <v>344</v>
      </c>
    </row>
    <row r="10" spans="1:32" x14ac:dyDescent="0.2">
      <c r="A10" s="33" t="s">
        <v>469</v>
      </c>
      <c r="B10" s="33" t="s">
        <v>470</v>
      </c>
      <c r="C10" s="33" t="s">
        <v>323</v>
      </c>
      <c r="D10" s="33" t="s">
        <v>0</v>
      </c>
      <c r="E10" s="33" t="s">
        <v>471</v>
      </c>
      <c r="F10" s="33" t="s">
        <v>22</v>
      </c>
      <c r="G10" s="33" t="s">
        <v>325</v>
      </c>
      <c r="H10" s="33" t="s">
        <v>254</v>
      </c>
      <c r="I10" s="33" t="s">
        <v>5</v>
      </c>
      <c r="J10" s="34">
        <v>41122</v>
      </c>
      <c r="K10" s="35">
        <v>41122</v>
      </c>
      <c r="L10" s="34">
        <v>41122</v>
      </c>
      <c r="M10" s="33" t="s">
        <v>472</v>
      </c>
      <c r="N10" s="33" t="s">
        <v>472</v>
      </c>
      <c r="O10" s="33" t="s">
        <v>473</v>
      </c>
      <c r="P10" s="33" t="s">
        <v>474</v>
      </c>
      <c r="Q10" s="33" t="s">
        <v>59</v>
      </c>
      <c r="R10" s="33" t="s">
        <v>470</v>
      </c>
      <c r="S10" s="33" t="s">
        <v>475</v>
      </c>
      <c r="T10" s="33"/>
      <c r="U10" s="33" t="s">
        <v>408</v>
      </c>
      <c r="V10" s="33" t="s">
        <v>57</v>
      </c>
      <c r="W10" s="33" t="s">
        <v>331</v>
      </c>
      <c r="X10" s="33" t="s">
        <v>332</v>
      </c>
      <c r="Y10" s="33" t="s">
        <v>58</v>
      </c>
      <c r="Z10" s="33" t="s">
        <v>59</v>
      </c>
      <c r="AA10" s="33" t="s">
        <v>59</v>
      </c>
      <c r="AB10" s="33" t="s">
        <v>333</v>
      </c>
      <c r="AC10" s="33" t="s">
        <v>59</v>
      </c>
      <c r="AD10" s="33"/>
      <c r="AE10" s="33"/>
      <c r="AF10" s="33" t="s">
        <v>344</v>
      </c>
    </row>
    <row r="11" spans="1:32" x14ac:dyDescent="0.2">
      <c r="A11" s="33" t="s">
        <v>476</v>
      </c>
      <c r="B11" s="33" t="s">
        <v>477</v>
      </c>
      <c r="C11" s="33" t="s">
        <v>323</v>
      </c>
      <c r="D11" s="33" t="s">
        <v>0</v>
      </c>
      <c r="E11" s="33" t="s">
        <v>478</v>
      </c>
      <c r="F11" s="33" t="s">
        <v>22</v>
      </c>
      <c r="G11" s="33" t="s">
        <v>325</v>
      </c>
      <c r="H11" s="33" t="s">
        <v>230</v>
      </c>
      <c r="I11" s="33" t="s">
        <v>5</v>
      </c>
      <c r="J11" s="34">
        <v>41487</v>
      </c>
      <c r="K11" s="35">
        <v>41487</v>
      </c>
      <c r="L11" s="34">
        <v>41487</v>
      </c>
      <c r="M11" s="33" t="s">
        <v>459</v>
      </c>
      <c r="N11" s="33" t="s">
        <v>459</v>
      </c>
      <c r="O11" s="33" t="s">
        <v>479</v>
      </c>
      <c r="P11" s="33" t="s">
        <v>480</v>
      </c>
      <c r="Q11" s="33" t="s">
        <v>59</v>
      </c>
      <c r="R11" s="33" t="s">
        <v>477</v>
      </c>
      <c r="S11" s="33" t="s">
        <v>481</v>
      </c>
      <c r="T11" s="33"/>
      <c r="U11" s="33" t="s">
        <v>408</v>
      </c>
      <c r="V11" s="33" t="s">
        <v>57</v>
      </c>
      <c r="W11" s="33" t="s">
        <v>331</v>
      </c>
      <c r="X11" s="33" t="s">
        <v>332</v>
      </c>
      <c r="Y11" s="33" t="s">
        <v>32</v>
      </c>
      <c r="Z11" s="33" t="s">
        <v>236</v>
      </c>
      <c r="AA11" s="33" t="s">
        <v>237</v>
      </c>
      <c r="AB11" s="33" t="s">
        <v>399</v>
      </c>
      <c r="AC11" s="33" t="s">
        <v>59</v>
      </c>
      <c r="AD11" s="33"/>
      <c r="AE11" s="33"/>
      <c r="AF11" s="33" t="s">
        <v>344</v>
      </c>
    </row>
    <row r="12" spans="1:32" x14ac:dyDescent="0.2">
      <c r="A12" s="33" t="s">
        <v>482</v>
      </c>
      <c r="B12" s="33" t="s">
        <v>483</v>
      </c>
      <c r="C12" s="33" t="s">
        <v>323</v>
      </c>
      <c r="D12" s="33" t="s">
        <v>0</v>
      </c>
      <c r="E12" s="33" t="s">
        <v>484</v>
      </c>
      <c r="F12" s="33" t="s">
        <v>22</v>
      </c>
      <c r="G12" s="33" t="s">
        <v>325</v>
      </c>
      <c r="H12" s="33" t="s">
        <v>485</v>
      </c>
      <c r="I12" s="33" t="s">
        <v>5</v>
      </c>
      <c r="J12" s="34">
        <v>42979</v>
      </c>
      <c r="K12" s="35">
        <v>42979</v>
      </c>
      <c r="L12" s="34">
        <v>42979</v>
      </c>
      <c r="M12" s="33" t="s">
        <v>433</v>
      </c>
      <c r="N12" s="33" t="s">
        <v>433</v>
      </c>
      <c r="O12" s="33" t="s">
        <v>486</v>
      </c>
      <c r="P12" s="33" t="s">
        <v>487</v>
      </c>
      <c r="Q12" s="33" t="s">
        <v>59</v>
      </c>
      <c r="R12" s="33" t="s">
        <v>483</v>
      </c>
      <c r="S12" s="33" t="s">
        <v>488</v>
      </c>
      <c r="T12" s="33"/>
      <c r="U12" s="33" t="s">
        <v>408</v>
      </c>
      <c r="V12" s="33" t="s">
        <v>57</v>
      </c>
      <c r="W12" s="33" t="s">
        <v>331</v>
      </c>
      <c r="X12" s="33"/>
      <c r="Y12" s="33" t="s">
        <v>58</v>
      </c>
      <c r="Z12" s="33" t="s">
        <v>59</v>
      </c>
      <c r="AA12" s="33" t="s">
        <v>59</v>
      </c>
      <c r="AB12" s="33" t="s">
        <v>394</v>
      </c>
      <c r="AC12" s="33" t="s">
        <v>59</v>
      </c>
      <c r="AD12" s="33"/>
      <c r="AE12" s="33"/>
      <c r="AF12" s="33" t="s">
        <v>344</v>
      </c>
    </row>
    <row r="13" spans="1:32" x14ac:dyDescent="0.2">
      <c r="A13" s="33" t="s">
        <v>489</v>
      </c>
      <c r="B13" s="33" t="s">
        <v>490</v>
      </c>
      <c r="C13" s="33" t="s">
        <v>323</v>
      </c>
      <c r="D13" s="33" t="s">
        <v>0</v>
      </c>
      <c r="E13" s="33" t="s">
        <v>491</v>
      </c>
      <c r="F13" s="33" t="s">
        <v>22</v>
      </c>
      <c r="G13" s="33" t="s">
        <v>325</v>
      </c>
      <c r="H13" s="33" t="s">
        <v>81</v>
      </c>
      <c r="I13" s="33" t="s">
        <v>492</v>
      </c>
      <c r="J13" s="34">
        <v>42095</v>
      </c>
      <c r="K13" s="35">
        <v>42095</v>
      </c>
      <c r="L13" s="34">
        <v>42095</v>
      </c>
      <c r="M13" s="33" t="s">
        <v>249</v>
      </c>
      <c r="N13" s="33" t="s">
        <v>249</v>
      </c>
      <c r="O13" s="33" t="s">
        <v>493</v>
      </c>
      <c r="P13" s="33" t="s">
        <v>494</v>
      </c>
      <c r="Q13" s="33" t="s">
        <v>495</v>
      </c>
      <c r="R13" s="33" t="s">
        <v>490</v>
      </c>
      <c r="S13" s="33" t="s">
        <v>496</v>
      </c>
      <c r="T13" s="33"/>
      <c r="U13" s="33" t="s">
        <v>408</v>
      </c>
      <c r="V13" s="33" t="s">
        <v>57</v>
      </c>
      <c r="W13" s="33" t="s">
        <v>331</v>
      </c>
      <c r="X13" s="33" t="s">
        <v>30</v>
      </c>
      <c r="Y13" s="33" t="s">
        <v>32</v>
      </c>
      <c r="Z13" s="33" t="s">
        <v>88</v>
      </c>
      <c r="AA13" s="33" t="s">
        <v>89</v>
      </c>
      <c r="AB13" s="33" t="s">
        <v>497</v>
      </c>
      <c r="AC13" s="33" t="s">
        <v>59</v>
      </c>
      <c r="AD13" s="33"/>
      <c r="AE13" s="33"/>
      <c r="AF13" s="33" t="s">
        <v>344</v>
      </c>
    </row>
    <row r="14" spans="1:32" x14ac:dyDescent="0.2">
      <c r="A14" s="33" t="s">
        <v>498</v>
      </c>
      <c r="B14" s="33" t="s">
        <v>499</v>
      </c>
      <c r="C14" s="33" t="s">
        <v>323</v>
      </c>
      <c r="D14" s="33" t="s">
        <v>0</v>
      </c>
      <c r="E14" s="33" t="s">
        <v>500</v>
      </c>
      <c r="F14" s="33" t="s">
        <v>22</v>
      </c>
      <c r="G14" s="33" t="s">
        <v>325</v>
      </c>
      <c r="H14" s="33" t="s">
        <v>23</v>
      </c>
      <c r="I14" s="33" t="s">
        <v>5</v>
      </c>
      <c r="J14" s="34">
        <v>42856</v>
      </c>
      <c r="K14" s="35">
        <v>42856</v>
      </c>
      <c r="L14" s="34">
        <v>42856</v>
      </c>
      <c r="M14" s="33" t="s">
        <v>255</v>
      </c>
      <c r="N14" s="33" t="s">
        <v>255</v>
      </c>
      <c r="O14" s="33" t="s">
        <v>501</v>
      </c>
      <c r="P14" s="33" t="s">
        <v>502</v>
      </c>
      <c r="Q14" s="33" t="s">
        <v>59</v>
      </c>
      <c r="R14" s="33" t="s">
        <v>499</v>
      </c>
      <c r="S14" s="33" t="s">
        <v>503</v>
      </c>
      <c r="T14" s="33"/>
      <c r="U14" s="33" t="s">
        <v>408</v>
      </c>
      <c r="V14" s="33" t="s">
        <v>57</v>
      </c>
      <c r="W14" s="33" t="s">
        <v>331</v>
      </c>
      <c r="X14" s="33" t="s">
        <v>30</v>
      </c>
      <c r="Y14" s="33" t="s">
        <v>32</v>
      </c>
      <c r="Z14" s="33" t="s">
        <v>33</v>
      </c>
      <c r="AA14" s="33" t="s">
        <v>41</v>
      </c>
      <c r="AB14" s="33" t="s">
        <v>504</v>
      </c>
      <c r="AC14" s="33" t="s">
        <v>59</v>
      </c>
      <c r="AD14" s="33"/>
      <c r="AE14" s="33"/>
      <c r="AF14" s="33" t="s">
        <v>344</v>
      </c>
    </row>
    <row r="15" spans="1:32" x14ac:dyDescent="0.2">
      <c r="A15" s="33" t="s">
        <v>505</v>
      </c>
      <c r="B15" s="33" t="s">
        <v>506</v>
      </c>
      <c r="C15" s="33" t="s">
        <v>323</v>
      </c>
      <c r="D15" s="33" t="s">
        <v>0</v>
      </c>
      <c r="E15" s="33" t="s">
        <v>507</v>
      </c>
      <c r="F15" s="33" t="s">
        <v>22</v>
      </c>
      <c r="G15" s="33" t="s">
        <v>450</v>
      </c>
      <c r="H15" s="33" t="s">
        <v>508</v>
      </c>
      <c r="I15" s="33" t="s">
        <v>5</v>
      </c>
      <c r="J15" s="34">
        <v>43525</v>
      </c>
      <c r="K15" s="35">
        <v>43525</v>
      </c>
      <c r="L15" s="34">
        <v>43525</v>
      </c>
      <c r="M15" s="33" t="s">
        <v>422</v>
      </c>
      <c r="N15" s="33" t="s">
        <v>422</v>
      </c>
      <c r="O15" s="33" t="s">
        <v>509</v>
      </c>
      <c r="P15" s="33" t="s">
        <v>510</v>
      </c>
      <c r="Q15" s="33" t="s">
        <v>284</v>
      </c>
      <c r="R15" s="33" t="s">
        <v>506</v>
      </c>
      <c r="S15" s="33" t="s">
        <v>511</v>
      </c>
      <c r="T15" s="33"/>
      <c r="U15" s="33" t="s">
        <v>408</v>
      </c>
      <c r="V15" s="33" t="s">
        <v>57</v>
      </c>
      <c r="W15" s="33" t="s">
        <v>331</v>
      </c>
      <c r="X15" s="33"/>
      <c r="Y15" s="33" t="s">
        <v>58</v>
      </c>
      <c r="Z15" s="33" t="s">
        <v>59</v>
      </c>
      <c r="AA15" s="33" t="s">
        <v>59</v>
      </c>
      <c r="AB15" s="33" t="s">
        <v>333</v>
      </c>
      <c r="AC15" s="33" t="s">
        <v>59</v>
      </c>
      <c r="AD15" s="33"/>
      <c r="AE15" s="33"/>
      <c r="AF15" s="33" t="s">
        <v>59</v>
      </c>
    </row>
    <row r="16" spans="1:32" x14ac:dyDescent="0.2">
      <c r="A16" s="33" t="s">
        <v>512</v>
      </c>
      <c r="B16" s="33" t="s">
        <v>513</v>
      </c>
      <c r="C16" s="33" t="s">
        <v>323</v>
      </c>
      <c r="D16" s="33" t="s">
        <v>0</v>
      </c>
      <c r="E16" s="33" t="s">
        <v>514</v>
      </c>
      <c r="F16" s="33" t="s">
        <v>80</v>
      </c>
      <c r="G16" s="33" t="s">
        <v>515</v>
      </c>
      <c r="H16" s="33" t="s">
        <v>516</v>
      </c>
      <c r="I16" s="33" t="s">
        <v>5</v>
      </c>
      <c r="J16" s="34">
        <v>41275</v>
      </c>
      <c r="K16" s="35">
        <v>43466</v>
      </c>
      <c r="L16" s="34">
        <v>43466</v>
      </c>
      <c r="M16" s="33" t="s">
        <v>452</v>
      </c>
      <c r="N16" s="33" t="s">
        <v>517</v>
      </c>
      <c r="O16" s="33" t="s">
        <v>518</v>
      </c>
      <c r="P16" s="33" t="s">
        <v>519</v>
      </c>
      <c r="Q16" s="33" t="s">
        <v>520</v>
      </c>
      <c r="R16" s="33" t="s">
        <v>513</v>
      </c>
      <c r="S16" s="33" t="s">
        <v>521</v>
      </c>
      <c r="T16" s="33" t="s">
        <v>522</v>
      </c>
      <c r="U16" s="33" t="s">
        <v>408</v>
      </c>
      <c r="V16" s="33" t="s">
        <v>57</v>
      </c>
      <c r="W16" s="33" t="s">
        <v>331</v>
      </c>
      <c r="X16" s="33" t="s">
        <v>30</v>
      </c>
      <c r="Y16" s="33" t="s">
        <v>18</v>
      </c>
      <c r="Z16" s="33" t="s">
        <v>523</v>
      </c>
      <c r="AA16" s="33" t="s">
        <v>524</v>
      </c>
      <c r="AB16" s="33" t="s">
        <v>525</v>
      </c>
      <c r="AC16" s="33" t="s">
        <v>59</v>
      </c>
      <c r="AD16" s="33"/>
      <c r="AE16" s="33"/>
      <c r="AF16" s="33" t="s">
        <v>526</v>
      </c>
    </row>
    <row r="17" spans="1:32" x14ac:dyDescent="0.2">
      <c r="A17" s="33" t="s">
        <v>527</v>
      </c>
      <c r="B17" s="33" t="s">
        <v>528</v>
      </c>
      <c r="C17" s="33" t="s">
        <v>323</v>
      </c>
      <c r="D17" s="33" t="s">
        <v>0</v>
      </c>
      <c r="E17" s="33" t="s">
        <v>529</v>
      </c>
      <c r="F17" s="33" t="s">
        <v>80</v>
      </c>
      <c r="G17" s="33" t="s">
        <v>515</v>
      </c>
      <c r="H17" s="33" t="s">
        <v>530</v>
      </c>
      <c r="I17" s="33" t="s">
        <v>5</v>
      </c>
      <c r="J17" s="34">
        <v>21551</v>
      </c>
      <c r="K17" s="35">
        <v>43282</v>
      </c>
      <c r="L17" s="34">
        <v>43282</v>
      </c>
      <c r="M17" s="33" t="s">
        <v>531</v>
      </c>
      <c r="N17" s="33" t="s">
        <v>532</v>
      </c>
      <c r="O17" s="33" t="s">
        <v>533</v>
      </c>
      <c r="P17" s="33" t="s">
        <v>534</v>
      </c>
      <c r="Q17" s="33" t="s">
        <v>535</v>
      </c>
      <c r="R17" s="33" t="s">
        <v>528</v>
      </c>
      <c r="S17" s="33" t="s">
        <v>536</v>
      </c>
      <c r="T17" s="33" t="s">
        <v>537</v>
      </c>
      <c r="U17" s="33" t="s">
        <v>408</v>
      </c>
      <c r="V17" s="33" t="s">
        <v>57</v>
      </c>
      <c r="W17" s="33" t="s">
        <v>331</v>
      </c>
      <c r="X17" s="33" t="s">
        <v>30</v>
      </c>
      <c r="Y17" s="33" t="s">
        <v>18</v>
      </c>
      <c r="Z17" s="33" t="s">
        <v>538</v>
      </c>
      <c r="AA17" s="33" t="s">
        <v>539</v>
      </c>
      <c r="AB17" s="33" t="s">
        <v>540</v>
      </c>
      <c r="AC17" s="33" t="s">
        <v>59</v>
      </c>
      <c r="AD17" s="33"/>
      <c r="AE17" s="33"/>
      <c r="AF17" s="33" t="s">
        <v>526</v>
      </c>
    </row>
    <row r="18" spans="1:32" x14ac:dyDescent="0.2">
      <c r="A18" s="33" t="s">
        <v>541</v>
      </c>
      <c r="B18" s="33" t="s">
        <v>542</v>
      </c>
      <c r="C18" s="33" t="s">
        <v>323</v>
      </c>
      <c r="D18" s="33" t="s">
        <v>0</v>
      </c>
      <c r="E18" s="33" t="s">
        <v>543</v>
      </c>
      <c r="F18" s="33" t="s">
        <v>22</v>
      </c>
      <c r="G18" s="33" t="s">
        <v>325</v>
      </c>
      <c r="H18" s="33" t="s">
        <v>51</v>
      </c>
      <c r="I18" s="33" t="s">
        <v>5</v>
      </c>
      <c r="J18" s="34">
        <v>43678</v>
      </c>
      <c r="K18" s="35">
        <v>43678</v>
      </c>
      <c r="L18" s="34">
        <v>43678</v>
      </c>
      <c r="M18" s="33" t="s">
        <v>422</v>
      </c>
      <c r="N18" s="33" t="s">
        <v>422</v>
      </c>
      <c r="O18" s="33" t="s">
        <v>544</v>
      </c>
      <c r="P18" s="33" t="s">
        <v>545</v>
      </c>
      <c r="Q18" s="33" t="s">
        <v>59</v>
      </c>
      <c r="R18" s="33" t="s">
        <v>542</v>
      </c>
      <c r="S18" s="33" t="s">
        <v>546</v>
      </c>
      <c r="T18" s="33"/>
      <c r="U18" s="33" t="s">
        <v>408</v>
      </c>
      <c r="V18" s="33" t="s">
        <v>57</v>
      </c>
      <c r="W18" s="33" t="s">
        <v>331</v>
      </c>
      <c r="X18" s="33"/>
      <c r="Y18" s="33" t="s">
        <v>32</v>
      </c>
      <c r="Z18" s="33" t="s">
        <v>547</v>
      </c>
      <c r="AA18" s="33" t="s">
        <v>548</v>
      </c>
      <c r="AB18" s="33" t="s">
        <v>549</v>
      </c>
      <c r="AC18" s="33" t="s">
        <v>59</v>
      </c>
      <c r="AD18" s="33"/>
      <c r="AE18" s="33"/>
      <c r="AF18" s="33" t="s">
        <v>344</v>
      </c>
    </row>
    <row r="19" spans="1:32" x14ac:dyDescent="0.2">
      <c r="A19" s="33" t="s">
        <v>550</v>
      </c>
      <c r="B19" s="33" t="s">
        <v>551</v>
      </c>
      <c r="C19" s="33" t="s">
        <v>323</v>
      </c>
      <c r="D19" s="33" t="s">
        <v>0</v>
      </c>
      <c r="E19" s="33" t="s">
        <v>552</v>
      </c>
      <c r="F19" s="33" t="s">
        <v>80</v>
      </c>
      <c r="G19" s="33" t="s">
        <v>450</v>
      </c>
      <c r="H19" s="33" t="s">
        <v>553</v>
      </c>
      <c r="I19" s="33" t="s">
        <v>157</v>
      </c>
      <c r="J19" s="34">
        <v>41395</v>
      </c>
      <c r="K19" s="35">
        <v>43831</v>
      </c>
      <c r="L19" s="34">
        <v>41395</v>
      </c>
      <c r="M19" s="33" t="s">
        <v>452</v>
      </c>
      <c r="N19" s="33" t="s">
        <v>452</v>
      </c>
      <c r="O19" s="33" t="s">
        <v>554</v>
      </c>
      <c r="P19" s="33" t="s">
        <v>555</v>
      </c>
      <c r="Q19" s="33" t="s">
        <v>59</v>
      </c>
      <c r="R19" s="33" t="s">
        <v>551</v>
      </c>
      <c r="S19" s="33" t="s">
        <v>556</v>
      </c>
      <c r="T19" s="33" t="s">
        <v>557</v>
      </c>
      <c r="U19" s="33" t="s">
        <v>408</v>
      </c>
      <c r="V19" s="33" t="s">
        <v>57</v>
      </c>
      <c r="W19" s="33" t="s">
        <v>331</v>
      </c>
      <c r="X19" s="33" t="s">
        <v>30</v>
      </c>
      <c r="Y19" s="33" t="s">
        <v>18</v>
      </c>
      <c r="Z19" s="33" t="s">
        <v>558</v>
      </c>
      <c r="AA19" s="33" t="s">
        <v>559</v>
      </c>
      <c r="AB19" s="33" t="s">
        <v>560</v>
      </c>
      <c r="AC19" s="33" t="s">
        <v>59</v>
      </c>
      <c r="AD19" s="33">
        <v>1781</v>
      </c>
      <c r="AE19" s="33"/>
      <c r="AF19" s="33" t="s">
        <v>59</v>
      </c>
    </row>
    <row r="20" spans="1:32" x14ac:dyDescent="0.2">
      <c r="A20" s="33" t="s">
        <v>561</v>
      </c>
      <c r="B20" s="33" t="s">
        <v>562</v>
      </c>
      <c r="C20" s="33" t="s">
        <v>323</v>
      </c>
      <c r="D20" s="33" t="s">
        <v>0</v>
      </c>
      <c r="E20" s="33" t="s">
        <v>563</v>
      </c>
      <c r="F20" s="33" t="s">
        <v>22</v>
      </c>
      <c r="G20" s="33" t="s">
        <v>325</v>
      </c>
      <c r="H20" s="33" t="s">
        <v>564</v>
      </c>
      <c r="I20" s="33" t="s">
        <v>5</v>
      </c>
      <c r="J20" s="34">
        <v>41699</v>
      </c>
      <c r="K20" s="35">
        <v>41699</v>
      </c>
      <c r="L20" s="34">
        <v>41699</v>
      </c>
      <c r="M20" s="33" t="s">
        <v>459</v>
      </c>
      <c r="N20" s="33" t="s">
        <v>459</v>
      </c>
      <c r="O20" s="33" t="s">
        <v>565</v>
      </c>
      <c r="P20" s="33" t="s">
        <v>566</v>
      </c>
      <c r="Q20" s="33" t="s">
        <v>567</v>
      </c>
      <c r="R20" s="33" t="s">
        <v>562</v>
      </c>
      <c r="S20" s="33" t="s">
        <v>568</v>
      </c>
      <c r="T20" s="33"/>
      <c r="U20" s="33" t="s">
        <v>408</v>
      </c>
      <c r="V20" s="33" t="s">
        <v>57</v>
      </c>
      <c r="W20" s="33" t="s">
        <v>331</v>
      </c>
      <c r="X20" s="33" t="s">
        <v>30</v>
      </c>
      <c r="Y20" s="33" t="s">
        <v>18</v>
      </c>
      <c r="Z20" s="33" t="s">
        <v>569</v>
      </c>
      <c r="AA20" s="33" t="s">
        <v>570</v>
      </c>
      <c r="AB20" s="33" t="s">
        <v>571</v>
      </c>
      <c r="AC20" s="33" t="s">
        <v>59</v>
      </c>
      <c r="AD20" s="33"/>
      <c r="AE20" s="33"/>
      <c r="AF20" s="33" t="s">
        <v>344</v>
      </c>
    </row>
    <row r="21" spans="1:32" x14ac:dyDescent="0.2">
      <c r="A21" s="33" t="s">
        <v>572</v>
      </c>
      <c r="B21" s="33" t="s">
        <v>573</v>
      </c>
      <c r="C21" s="33" t="s">
        <v>323</v>
      </c>
      <c r="D21" s="33" t="s">
        <v>0</v>
      </c>
      <c r="E21" s="33" t="s">
        <v>574</v>
      </c>
      <c r="F21" s="33" t="s">
        <v>22</v>
      </c>
      <c r="G21" s="33" t="s">
        <v>325</v>
      </c>
      <c r="H21" s="33" t="s">
        <v>128</v>
      </c>
      <c r="I21" s="33" t="s">
        <v>5</v>
      </c>
      <c r="J21" s="34">
        <v>41640</v>
      </c>
      <c r="K21" s="35">
        <v>41640</v>
      </c>
      <c r="L21" s="34">
        <v>41640</v>
      </c>
      <c r="M21" s="33" t="s">
        <v>459</v>
      </c>
      <c r="N21" s="33" t="s">
        <v>459</v>
      </c>
      <c r="O21" s="33" t="s">
        <v>575</v>
      </c>
      <c r="P21" s="33" t="s">
        <v>576</v>
      </c>
      <c r="Q21" s="33" t="s">
        <v>577</v>
      </c>
      <c r="R21" s="33" t="s">
        <v>573</v>
      </c>
      <c r="S21" s="33" t="s">
        <v>578</v>
      </c>
      <c r="T21" s="33"/>
      <c r="U21" s="33" t="s">
        <v>408</v>
      </c>
      <c r="V21" s="33" t="s">
        <v>57</v>
      </c>
      <c r="W21" s="33" t="s">
        <v>331</v>
      </c>
      <c r="X21" s="33" t="s">
        <v>30</v>
      </c>
      <c r="Y21" s="33" t="s">
        <v>32</v>
      </c>
      <c r="Z21" s="33" t="s">
        <v>134</v>
      </c>
      <c r="AA21" s="33" t="s">
        <v>135</v>
      </c>
      <c r="AB21" s="33" t="s">
        <v>579</v>
      </c>
      <c r="AC21" s="33" t="s">
        <v>59</v>
      </c>
      <c r="AD21" s="33"/>
      <c r="AE21" s="33"/>
      <c r="AF21" s="33" t="s">
        <v>344</v>
      </c>
    </row>
    <row r="22" spans="1:32" x14ac:dyDescent="0.2">
      <c r="A22" s="33" t="s">
        <v>580</v>
      </c>
      <c r="B22" s="33" t="s">
        <v>581</v>
      </c>
      <c r="C22" s="33" t="s">
        <v>323</v>
      </c>
      <c r="D22" s="33" t="s">
        <v>0</v>
      </c>
      <c r="E22" s="33" t="s">
        <v>582</v>
      </c>
      <c r="F22" s="33" t="s">
        <v>22</v>
      </c>
      <c r="G22" s="33" t="s">
        <v>325</v>
      </c>
      <c r="H22" s="33" t="s">
        <v>564</v>
      </c>
      <c r="I22" s="33" t="s">
        <v>5</v>
      </c>
      <c r="J22" s="34">
        <v>42036</v>
      </c>
      <c r="K22" s="35">
        <v>42036</v>
      </c>
      <c r="L22" s="34">
        <v>42036</v>
      </c>
      <c r="M22" s="33" t="s">
        <v>249</v>
      </c>
      <c r="N22" s="33" t="s">
        <v>249</v>
      </c>
      <c r="O22" s="33" t="s">
        <v>583</v>
      </c>
      <c r="P22" s="33" t="s">
        <v>584</v>
      </c>
      <c r="Q22" s="33" t="s">
        <v>585</v>
      </c>
      <c r="R22" s="33" t="s">
        <v>581</v>
      </c>
      <c r="S22" s="33" t="s">
        <v>586</v>
      </c>
      <c r="T22" s="33"/>
      <c r="U22" s="33" t="s">
        <v>408</v>
      </c>
      <c r="V22" s="33" t="s">
        <v>57</v>
      </c>
      <c r="W22" s="33" t="s">
        <v>331</v>
      </c>
      <c r="X22" s="33" t="s">
        <v>30</v>
      </c>
      <c r="Y22" s="33" t="s">
        <v>32</v>
      </c>
      <c r="Z22" s="33" t="s">
        <v>587</v>
      </c>
      <c r="AA22" s="33" t="s">
        <v>588</v>
      </c>
      <c r="AB22" s="33" t="s">
        <v>589</v>
      </c>
      <c r="AC22" s="33" t="s">
        <v>59</v>
      </c>
      <c r="AD22" s="33"/>
      <c r="AE22" s="33"/>
      <c r="AF22" s="33" t="s">
        <v>344</v>
      </c>
    </row>
    <row r="23" spans="1:32" x14ac:dyDescent="0.2">
      <c r="A23" s="33" t="s">
        <v>590</v>
      </c>
      <c r="B23" s="33" t="s">
        <v>591</v>
      </c>
      <c r="C23" s="33" t="s">
        <v>323</v>
      </c>
      <c r="D23" s="33" t="s">
        <v>0</v>
      </c>
      <c r="E23" s="33" t="s">
        <v>592</v>
      </c>
      <c r="F23" s="33" t="s">
        <v>22</v>
      </c>
      <c r="G23" s="33" t="s">
        <v>325</v>
      </c>
      <c r="H23" s="33" t="s">
        <v>189</v>
      </c>
      <c r="I23" s="33" t="s">
        <v>5</v>
      </c>
      <c r="J23" s="34">
        <v>42401</v>
      </c>
      <c r="K23" s="35">
        <v>42401</v>
      </c>
      <c r="L23" s="34">
        <v>42401</v>
      </c>
      <c r="M23" s="33" t="s">
        <v>404</v>
      </c>
      <c r="N23" s="33" t="s">
        <v>404</v>
      </c>
      <c r="O23" s="33" t="s">
        <v>593</v>
      </c>
      <c r="P23" s="33" t="s">
        <v>594</v>
      </c>
      <c r="Q23" s="33" t="s">
        <v>595</v>
      </c>
      <c r="R23" s="33" t="s">
        <v>591</v>
      </c>
      <c r="S23" s="33" t="s">
        <v>596</v>
      </c>
      <c r="T23" s="33" t="s">
        <v>597</v>
      </c>
      <c r="U23" s="33" t="s">
        <v>408</v>
      </c>
      <c r="V23" s="33" t="s">
        <v>57</v>
      </c>
      <c r="W23" s="33" t="s">
        <v>107</v>
      </c>
      <c r="X23" s="33" t="s">
        <v>30</v>
      </c>
      <c r="Y23" s="33" t="s">
        <v>18</v>
      </c>
      <c r="Z23" s="33" t="s">
        <v>598</v>
      </c>
      <c r="AA23" s="33" t="s">
        <v>599</v>
      </c>
      <c r="AB23" s="33" t="s">
        <v>600</v>
      </c>
      <c r="AC23" s="33" t="s">
        <v>59</v>
      </c>
      <c r="AD23" s="33"/>
      <c r="AE23" s="33"/>
      <c r="AF23" s="33" t="s">
        <v>344</v>
      </c>
    </row>
    <row r="24" spans="1:32" x14ac:dyDescent="0.2">
      <c r="A24" s="33" t="s">
        <v>601</v>
      </c>
      <c r="B24" s="33" t="s">
        <v>602</v>
      </c>
      <c r="C24" s="33" t="s">
        <v>323</v>
      </c>
      <c r="D24" s="33" t="s">
        <v>0</v>
      </c>
      <c r="E24" s="33" t="s">
        <v>603</v>
      </c>
      <c r="F24" s="33" t="s">
        <v>22</v>
      </c>
      <c r="G24" s="33" t="s">
        <v>450</v>
      </c>
      <c r="H24" s="33" t="s">
        <v>92</v>
      </c>
      <c r="I24" s="33" t="s">
        <v>5</v>
      </c>
      <c r="J24" s="34">
        <v>42491</v>
      </c>
      <c r="K24" s="35">
        <v>42491</v>
      </c>
      <c r="L24" s="34">
        <v>42491</v>
      </c>
      <c r="M24" s="33" t="s">
        <v>404</v>
      </c>
      <c r="N24" s="33" t="s">
        <v>404</v>
      </c>
      <c r="O24" s="33" t="s">
        <v>604</v>
      </c>
      <c r="P24" s="33" t="s">
        <v>605</v>
      </c>
      <c r="Q24" s="33" t="s">
        <v>59</v>
      </c>
      <c r="R24" s="33" t="s">
        <v>602</v>
      </c>
      <c r="S24" s="33" t="s">
        <v>606</v>
      </c>
      <c r="T24" s="33"/>
      <c r="U24" s="33" t="s">
        <v>408</v>
      </c>
      <c r="V24" s="33" t="s">
        <v>57</v>
      </c>
      <c r="W24" s="33" t="s">
        <v>331</v>
      </c>
      <c r="X24" s="33"/>
      <c r="Y24" s="33" t="s">
        <v>18</v>
      </c>
      <c r="Z24" s="33" t="s">
        <v>607</v>
      </c>
      <c r="AA24" s="33" t="s">
        <v>608</v>
      </c>
      <c r="AB24" s="33" t="s">
        <v>609</v>
      </c>
      <c r="AC24" s="33" t="s">
        <v>59</v>
      </c>
      <c r="AD24" s="33"/>
      <c r="AE24" s="33"/>
      <c r="AF24" s="33" t="s">
        <v>344</v>
      </c>
    </row>
    <row r="25" spans="1:32" x14ac:dyDescent="0.2">
      <c r="A25" s="33" t="s">
        <v>610</v>
      </c>
      <c r="B25" s="33" t="s">
        <v>611</v>
      </c>
      <c r="C25" s="33" t="s">
        <v>323</v>
      </c>
      <c r="D25" s="33" t="s">
        <v>0</v>
      </c>
      <c r="E25" s="33" t="s">
        <v>612</v>
      </c>
      <c r="F25" s="33" t="s">
        <v>22</v>
      </c>
      <c r="G25" s="33" t="s">
        <v>515</v>
      </c>
      <c r="H25" s="33" t="s">
        <v>23</v>
      </c>
      <c r="I25" s="33" t="s">
        <v>5</v>
      </c>
      <c r="J25" s="34">
        <v>43252</v>
      </c>
      <c r="K25" s="35">
        <v>43252</v>
      </c>
      <c r="L25" s="34">
        <v>43252</v>
      </c>
      <c r="M25" s="33" t="s">
        <v>433</v>
      </c>
      <c r="N25" s="33" t="s">
        <v>433</v>
      </c>
      <c r="O25" s="33" t="s">
        <v>613</v>
      </c>
      <c r="P25" s="33" t="s">
        <v>614</v>
      </c>
      <c r="Q25" s="33" t="s">
        <v>59</v>
      </c>
      <c r="R25" s="33" t="s">
        <v>611</v>
      </c>
      <c r="S25" s="33" t="s">
        <v>615</v>
      </c>
      <c r="T25" s="33" t="s">
        <v>616</v>
      </c>
      <c r="U25" s="33" t="s">
        <v>408</v>
      </c>
      <c r="V25" s="33" t="s">
        <v>57</v>
      </c>
      <c r="W25" s="33" t="s">
        <v>331</v>
      </c>
      <c r="X25" s="33" t="s">
        <v>30</v>
      </c>
      <c r="Y25" s="33" t="s">
        <v>18</v>
      </c>
      <c r="Z25" s="33" t="s">
        <v>617</v>
      </c>
      <c r="AA25" s="33" t="s">
        <v>618</v>
      </c>
      <c r="AB25" s="33" t="s">
        <v>619</v>
      </c>
      <c r="AC25" s="33" t="s">
        <v>59</v>
      </c>
      <c r="AD25" s="33"/>
      <c r="AE25" s="33"/>
      <c r="AF25" s="33" t="s">
        <v>526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H14"/>
  <sheetViews>
    <sheetView workbookViewId="0"/>
  </sheetViews>
  <sheetFormatPr defaultColWidth="12.5703125" defaultRowHeight="12.75" customHeight="1" x14ac:dyDescent="0.2"/>
  <cols>
    <col min="1" max="1" width="36.5703125" customWidth="1"/>
    <col min="2" max="4" width="12.5703125" hidden="1"/>
    <col min="5" max="5" width="17.28515625" customWidth="1"/>
    <col min="6" max="6" width="12.5703125" hidden="1"/>
    <col min="7" max="7" width="8.28515625" customWidth="1"/>
    <col min="8" max="8" width="18.42578125" customWidth="1"/>
    <col min="9" max="9" width="12.5703125" hidden="1"/>
    <col min="10" max="10" width="20" customWidth="1"/>
    <col min="11" max="11" width="21.7109375" customWidth="1"/>
    <col min="12" max="14" width="12.5703125" hidden="1"/>
    <col min="15" max="15" width="21.85546875" customWidth="1"/>
    <col min="16" max="16" width="12.5703125" hidden="1"/>
    <col min="17" max="17" width="11.5703125" customWidth="1"/>
    <col min="18" max="18" width="13" customWidth="1"/>
    <col min="19" max="20" width="12.5703125" hidden="1"/>
    <col min="21" max="21" width="17.7109375" customWidth="1"/>
    <col min="22" max="22" width="18.140625" customWidth="1"/>
    <col min="23" max="23" width="11.85546875" customWidth="1"/>
    <col min="24" max="31" width="12.5703125" hidden="1"/>
    <col min="32" max="32" width="11.42578125" customWidth="1"/>
    <col min="33" max="33" width="12.5703125" hidden="1"/>
    <col min="34" max="34" width="20.28515625" customWidth="1"/>
  </cols>
  <sheetData>
    <row r="1" spans="1:34" ht="27.75" customHeight="1" x14ac:dyDescent="0.2">
      <c r="A1" s="26" t="s">
        <v>0</v>
      </c>
      <c r="B1" s="26" t="s">
        <v>309</v>
      </c>
      <c r="C1" s="26" t="s">
        <v>310</v>
      </c>
      <c r="D1" s="26" t="s">
        <v>1</v>
      </c>
      <c r="E1" s="26" t="s">
        <v>2</v>
      </c>
      <c r="F1" s="26" t="s">
        <v>3</v>
      </c>
      <c r="G1" s="26" t="s">
        <v>311</v>
      </c>
      <c r="H1" s="26" t="s">
        <v>4</v>
      </c>
      <c r="I1" s="26" t="s">
        <v>5</v>
      </c>
      <c r="J1" s="27" t="s">
        <v>6</v>
      </c>
      <c r="K1" s="26" t="s">
        <v>7</v>
      </c>
      <c r="L1" s="26" t="s">
        <v>8</v>
      </c>
      <c r="M1" s="26" t="s">
        <v>9</v>
      </c>
      <c r="N1" s="26" t="s">
        <v>10</v>
      </c>
      <c r="O1" s="26" t="s">
        <v>11</v>
      </c>
      <c r="P1" s="26" t="s">
        <v>12</v>
      </c>
      <c r="Q1" s="26" t="s">
        <v>13</v>
      </c>
      <c r="R1" s="26" t="s">
        <v>309</v>
      </c>
      <c r="S1" s="26" t="s">
        <v>312</v>
      </c>
      <c r="T1" s="26" t="s">
        <v>313</v>
      </c>
      <c r="U1" s="26" t="s">
        <v>14</v>
      </c>
      <c r="V1" s="26" t="s">
        <v>314</v>
      </c>
      <c r="W1" s="26" t="s">
        <v>16</v>
      </c>
      <c r="X1" s="26" t="s">
        <v>315</v>
      </c>
      <c r="Y1" s="26" t="s">
        <v>17</v>
      </c>
      <c r="Z1" s="26" t="s">
        <v>18</v>
      </c>
      <c r="AA1" s="26" t="s">
        <v>19</v>
      </c>
      <c r="AB1" s="26" t="s">
        <v>316</v>
      </c>
      <c r="AC1" s="26" t="s">
        <v>317</v>
      </c>
      <c r="AD1" s="26" t="s">
        <v>318</v>
      </c>
      <c r="AE1" s="26" t="s">
        <v>319</v>
      </c>
      <c r="AF1" s="26" t="s">
        <v>320</v>
      </c>
      <c r="AG1" s="26" t="s">
        <v>367</v>
      </c>
      <c r="AH1" s="26" t="s">
        <v>366</v>
      </c>
    </row>
    <row r="2" spans="1:34" x14ac:dyDescent="0.2">
      <c r="A2" s="28" t="s">
        <v>20</v>
      </c>
      <c r="B2" s="28" t="s">
        <v>368</v>
      </c>
      <c r="C2" s="29" t="s">
        <v>323</v>
      </c>
      <c r="D2" s="28" t="s">
        <v>0</v>
      </c>
      <c r="E2" s="28" t="s">
        <v>21</v>
      </c>
      <c r="F2" s="28" t="s">
        <v>22</v>
      </c>
      <c r="G2" s="28" t="s">
        <v>325</v>
      </c>
      <c r="H2" s="28" t="s">
        <v>23</v>
      </c>
      <c r="I2" s="28" t="s">
        <v>24</v>
      </c>
      <c r="J2" s="30">
        <v>37987</v>
      </c>
      <c r="K2" s="28">
        <v>37987</v>
      </c>
      <c r="L2" s="28">
        <v>38108</v>
      </c>
      <c r="M2" s="28" t="s">
        <v>25</v>
      </c>
      <c r="N2" s="29" t="s">
        <v>25</v>
      </c>
      <c r="O2" s="31" t="s">
        <v>26</v>
      </c>
      <c r="P2" s="28" t="s">
        <v>27</v>
      </c>
      <c r="Q2" s="28" t="s">
        <v>28</v>
      </c>
      <c r="R2" s="28" t="s">
        <v>368</v>
      </c>
      <c r="S2" s="28" t="s">
        <v>369</v>
      </c>
      <c r="T2" s="28"/>
      <c r="U2" s="30" t="s">
        <v>29</v>
      </c>
      <c r="V2" s="28" t="s">
        <v>30</v>
      </c>
      <c r="W2" s="28" t="s">
        <v>31</v>
      </c>
      <c r="X2" s="28" t="s">
        <v>30</v>
      </c>
      <c r="Y2" s="29" t="s">
        <v>32</v>
      </c>
      <c r="Z2" s="28" t="s">
        <v>33</v>
      </c>
      <c r="AA2" s="28"/>
      <c r="AB2" s="28" t="s">
        <v>370</v>
      </c>
      <c r="AC2" s="28" t="s">
        <v>352</v>
      </c>
      <c r="AD2" s="28">
        <v>59</v>
      </c>
      <c r="AE2" s="28"/>
      <c r="AF2" s="30" t="s">
        <v>352</v>
      </c>
      <c r="AG2" s="28">
        <v>618.92000499999995</v>
      </c>
      <c r="AH2" s="28" t="s">
        <v>620</v>
      </c>
    </row>
    <row r="3" spans="1:34" x14ac:dyDescent="0.2">
      <c r="A3" s="28" t="s">
        <v>34</v>
      </c>
      <c r="B3" s="28" t="s">
        <v>372</v>
      </c>
      <c r="C3" s="29" t="s">
        <v>323</v>
      </c>
      <c r="D3" s="28" t="s">
        <v>0</v>
      </c>
      <c r="E3" s="28" t="s">
        <v>35</v>
      </c>
      <c r="F3" s="28" t="s">
        <v>22</v>
      </c>
      <c r="G3" s="28" t="s">
        <v>325</v>
      </c>
      <c r="H3" s="28" t="s">
        <v>23</v>
      </c>
      <c r="I3" s="28" t="s">
        <v>24</v>
      </c>
      <c r="J3" s="30">
        <v>34335</v>
      </c>
      <c r="K3" s="28">
        <v>34335</v>
      </c>
      <c r="L3" s="28">
        <v>34335</v>
      </c>
      <c r="M3" s="28" t="s">
        <v>36</v>
      </c>
      <c r="N3" s="29" t="s">
        <v>37</v>
      </c>
      <c r="O3" s="31" t="s">
        <v>38</v>
      </c>
      <c r="P3" s="28" t="s">
        <v>39</v>
      </c>
      <c r="Q3" s="28" t="s">
        <v>40</v>
      </c>
      <c r="R3" s="28" t="s">
        <v>372</v>
      </c>
      <c r="S3" s="28" t="s">
        <v>369</v>
      </c>
      <c r="T3" s="28"/>
      <c r="U3" s="30" t="s">
        <v>29</v>
      </c>
      <c r="V3" s="28" t="s">
        <v>30</v>
      </c>
      <c r="W3" s="28" t="s">
        <v>31</v>
      </c>
      <c r="X3" s="28" t="s">
        <v>30</v>
      </c>
      <c r="Y3" s="29" t="s">
        <v>32</v>
      </c>
      <c r="Z3" s="28" t="s">
        <v>33</v>
      </c>
      <c r="AA3" s="28" t="s">
        <v>41</v>
      </c>
      <c r="AB3" s="28" t="s">
        <v>370</v>
      </c>
      <c r="AC3" s="28" t="s">
        <v>352</v>
      </c>
      <c r="AD3" s="28">
        <v>1800</v>
      </c>
      <c r="AE3" s="28"/>
      <c r="AF3" s="30" t="s">
        <v>352</v>
      </c>
      <c r="AG3" s="28">
        <v>618.92010000000005</v>
      </c>
      <c r="AH3" s="28" t="s">
        <v>620</v>
      </c>
    </row>
    <row r="4" spans="1:34" x14ac:dyDescent="0.2">
      <c r="A4" s="28" t="s">
        <v>42</v>
      </c>
      <c r="B4" s="28" t="s">
        <v>373</v>
      </c>
      <c r="C4" s="29" t="s">
        <v>323</v>
      </c>
      <c r="D4" s="28" t="s">
        <v>0</v>
      </c>
      <c r="E4" s="28" t="s">
        <v>43</v>
      </c>
      <c r="F4" s="28" t="s">
        <v>22</v>
      </c>
      <c r="G4" s="28" t="s">
        <v>325</v>
      </c>
      <c r="H4" s="28" t="s">
        <v>23</v>
      </c>
      <c r="I4" s="28" t="s">
        <v>5</v>
      </c>
      <c r="J4" s="30">
        <v>9498</v>
      </c>
      <c r="K4" s="28">
        <v>9498</v>
      </c>
      <c r="L4" s="28">
        <v>9498</v>
      </c>
      <c r="M4" s="28" t="s">
        <v>44</v>
      </c>
      <c r="N4" s="29" t="s">
        <v>37</v>
      </c>
      <c r="O4" s="31" t="s">
        <v>45</v>
      </c>
      <c r="P4" s="28" t="s">
        <v>46</v>
      </c>
      <c r="Q4" s="28" t="s">
        <v>47</v>
      </c>
      <c r="R4" s="28" t="s">
        <v>373</v>
      </c>
      <c r="S4" s="28" t="s">
        <v>369</v>
      </c>
      <c r="T4" s="28"/>
      <c r="U4" s="30" t="s">
        <v>29</v>
      </c>
      <c r="V4" s="28" t="s">
        <v>30</v>
      </c>
      <c r="W4" s="28" t="s">
        <v>48</v>
      </c>
      <c r="X4" s="28" t="s">
        <v>30</v>
      </c>
      <c r="Y4" s="29" t="s">
        <v>32</v>
      </c>
      <c r="Z4" s="28" t="s">
        <v>33</v>
      </c>
      <c r="AA4" s="28" t="s">
        <v>41</v>
      </c>
      <c r="AB4" s="28" t="s">
        <v>374</v>
      </c>
      <c r="AC4" s="28" t="s">
        <v>352</v>
      </c>
      <c r="AD4" s="28">
        <v>4870</v>
      </c>
      <c r="AE4" s="28"/>
      <c r="AF4" s="30" t="s">
        <v>352</v>
      </c>
      <c r="AG4" s="28">
        <v>618.91999999999996</v>
      </c>
      <c r="AH4" s="28" t="s">
        <v>620</v>
      </c>
    </row>
    <row r="5" spans="1:34" x14ac:dyDescent="0.2">
      <c r="A5" s="28" t="s">
        <v>60</v>
      </c>
      <c r="B5" s="28" t="s">
        <v>621</v>
      </c>
      <c r="C5" s="29" t="s">
        <v>323</v>
      </c>
      <c r="D5" s="28" t="s">
        <v>0</v>
      </c>
      <c r="E5" s="28" t="s">
        <v>61</v>
      </c>
      <c r="F5" s="28" t="s">
        <v>22</v>
      </c>
      <c r="G5" s="28" t="s">
        <v>325</v>
      </c>
      <c r="H5" s="28" t="s">
        <v>62</v>
      </c>
      <c r="I5" s="28" t="s">
        <v>5</v>
      </c>
      <c r="J5" s="30">
        <v>33664</v>
      </c>
      <c r="K5" s="28">
        <v>33664</v>
      </c>
      <c r="L5" s="28">
        <v>33664</v>
      </c>
      <c r="M5" s="28" t="s">
        <v>63</v>
      </c>
      <c r="N5" s="29" t="s">
        <v>64</v>
      </c>
      <c r="O5" s="31" t="s">
        <v>65</v>
      </c>
      <c r="P5" s="28" t="s">
        <v>66</v>
      </c>
      <c r="Q5" s="28" t="s">
        <v>67</v>
      </c>
      <c r="R5" s="28" t="s">
        <v>621</v>
      </c>
      <c r="S5" s="28" t="s">
        <v>622</v>
      </c>
      <c r="T5" s="28"/>
      <c r="U5" s="30" t="s">
        <v>29</v>
      </c>
      <c r="V5" s="28" t="s">
        <v>30</v>
      </c>
      <c r="W5" s="28" t="s">
        <v>48</v>
      </c>
      <c r="X5" s="28" t="s">
        <v>30</v>
      </c>
      <c r="Y5" s="29" t="s">
        <v>32</v>
      </c>
      <c r="Z5" s="28" t="s">
        <v>68</v>
      </c>
      <c r="AA5" s="28" t="s">
        <v>69</v>
      </c>
      <c r="AB5" s="28" t="s">
        <v>623</v>
      </c>
      <c r="AC5" s="28" t="s">
        <v>352</v>
      </c>
      <c r="AD5" s="28">
        <v>1238</v>
      </c>
      <c r="AE5" s="28"/>
      <c r="AF5" s="30" t="s">
        <v>352</v>
      </c>
      <c r="AG5" s="28">
        <v>362.10680500000001</v>
      </c>
      <c r="AH5" s="28" t="s">
        <v>620</v>
      </c>
    </row>
    <row r="6" spans="1:34" x14ac:dyDescent="0.2">
      <c r="A6" s="28" t="s">
        <v>276</v>
      </c>
      <c r="B6" s="28" t="s">
        <v>624</v>
      </c>
      <c r="C6" s="29" t="s">
        <v>323</v>
      </c>
      <c r="D6" s="28" t="s">
        <v>0</v>
      </c>
      <c r="E6" s="28" t="s">
        <v>277</v>
      </c>
      <c r="F6" s="28" t="s">
        <v>22</v>
      </c>
      <c r="G6" s="28" t="s">
        <v>325</v>
      </c>
      <c r="H6" s="28" t="s">
        <v>62</v>
      </c>
      <c r="I6" s="28" t="s">
        <v>5</v>
      </c>
      <c r="J6" s="30">
        <v>40634</v>
      </c>
      <c r="K6" s="28">
        <v>40634</v>
      </c>
      <c r="L6" s="28">
        <v>40634</v>
      </c>
      <c r="M6" s="28" t="s">
        <v>278</v>
      </c>
      <c r="N6" s="29" t="s">
        <v>278</v>
      </c>
      <c r="O6" s="31" t="s">
        <v>279</v>
      </c>
      <c r="P6" s="28" t="s">
        <v>280</v>
      </c>
      <c r="Q6" s="28" t="s">
        <v>281</v>
      </c>
      <c r="R6" s="28" t="s">
        <v>624</v>
      </c>
      <c r="S6" s="28" t="s">
        <v>625</v>
      </c>
      <c r="T6" s="28"/>
      <c r="U6" s="30" t="s">
        <v>29</v>
      </c>
      <c r="V6" s="28" t="s">
        <v>30</v>
      </c>
      <c r="W6" s="28" t="s">
        <v>107</v>
      </c>
      <c r="X6" s="28" t="s">
        <v>332</v>
      </c>
      <c r="Y6" s="29" t="s">
        <v>58</v>
      </c>
      <c r="Z6" s="28" t="s">
        <v>59</v>
      </c>
      <c r="AA6" s="28" t="s">
        <v>59</v>
      </c>
      <c r="AB6" s="28" t="s">
        <v>333</v>
      </c>
      <c r="AC6" s="28" t="s">
        <v>334</v>
      </c>
      <c r="AD6" s="28"/>
      <c r="AE6" s="28"/>
      <c r="AF6" s="30" t="s">
        <v>626</v>
      </c>
      <c r="AG6" s="28"/>
      <c r="AH6" s="28" t="s">
        <v>620</v>
      </c>
    </row>
    <row r="7" spans="1:34" x14ac:dyDescent="0.2">
      <c r="A7" s="28" t="s">
        <v>90</v>
      </c>
      <c r="B7" s="28" t="s">
        <v>375</v>
      </c>
      <c r="C7" s="29" t="s">
        <v>323</v>
      </c>
      <c r="D7" s="28" t="s">
        <v>0</v>
      </c>
      <c r="E7" s="28" t="s">
        <v>91</v>
      </c>
      <c r="F7" s="28" t="s">
        <v>80</v>
      </c>
      <c r="G7" s="28" t="s">
        <v>325</v>
      </c>
      <c r="H7" s="28" t="s">
        <v>92</v>
      </c>
      <c r="I7" s="28" t="s">
        <v>5</v>
      </c>
      <c r="J7" s="30">
        <v>30742</v>
      </c>
      <c r="K7" s="28">
        <v>35065</v>
      </c>
      <c r="L7" s="28">
        <v>30742</v>
      </c>
      <c r="M7" s="28" t="s">
        <v>93</v>
      </c>
      <c r="N7" s="29" t="s">
        <v>94</v>
      </c>
      <c r="O7" s="31" t="s">
        <v>95</v>
      </c>
      <c r="P7" s="28" t="s">
        <v>96</v>
      </c>
      <c r="Q7" s="28" t="s">
        <v>97</v>
      </c>
      <c r="R7" s="28" t="s">
        <v>375</v>
      </c>
      <c r="S7" s="28" t="s">
        <v>376</v>
      </c>
      <c r="T7" s="28"/>
      <c r="U7" s="30" t="s">
        <v>29</v>
      </c>
      <c r="V7" s="28" t="s">
        <v>30</v>
      </c>
      <c r="W7" s="28" t="s">
        <v>48</v>
      </c>
      <c r="X7" s="28" t="s">
        <v>30</v>
      </c>
      <c r="Y7" s="29" t="s">
        <v>32</v>
      </c>
      <c r="Z7" s="28" t="s">
        <v>98</v>
      </c>
      <c r="AA7" s="28" t="s">
        <v>99</v>
      </c>
      <c r="AB7" s="28" t="s">
        <v>377</v>
      </c>
      <c r="AC7" s="28" t="s">
        <v>352</v>
      </c>
      <c r="AD7" s="28">
        <v>3387</v>
      </c>
      <c r="AE7" s="28"/>
      <c r="AF7" s="30" t="s">
        <v>352</v>
      </c>
      <c r="AG7" s="28">
        <v>616.02504999999996</v>
      </c>
      <c r="AH7" s="28" t="s">
        <v>620</v>
      </c>
    </row>
    <row r="8" spans="1:34" x14ac:dyDescent="0.2">
      <c r="A8" s="28" t="s">
        <v>100</v>
      </c>
      <c r="B8" s="28" t="s">
        <v>378</v>
      </c>
      <c r="C8" s="29" t="s">
        <v>323</v>
      </c>
      <c r="D8" s="28" t="s">
        <v>0</v>
      </c>
      <c r="E8" s="28" t="s">
        <v>101</v>
      </c>
      <c r="F8" s="28" t="s">
        <v>22</v>
      </c>
      <c r="G8" s="28" t="s">
        <v>325</v>
      </c>
      <c r="H8" s="28" t="s">
        <v>102</v>
      </c>
      <c r="I8" s="28" t="s">
        <v>5</v>
      </c>
      <c r="J8" s="30">
        <v>35796</v>
      </c>
      <c r="K8" s="28">
        <v>35796</v>
      </c>
      <c r="L8" s="28">
        <v>35796</v>
      </c>
      <c r="M8" s="28" t="s">
        <v>103</v>
      </c>
      <c r="N8" s="29" t="s">
        <v>103</v>
      </c>
      <c r="O8" s="31" t="s">
        <v>104</v>
      </c>
      <c r="P8" s="28" t="s">
        <v>105</v>
      </c>
      <c r="Q8" s="28" t="s">
        <v>106</v>
      </c>
      <c r="R8" s="28" t="s">
        <v>378</v>
      </c>
      <c r="S8" s="28" t="s">
        <v>379</v>
      </c>
      <c r="T8" s="28"/>
      <c r="U8" s="30" t="s">
        <v>29</v>
      </c>
      <c r="V8" s="28" t="s">
        <v>30</v>
      </c>
      <c r="W8" s="28" t="s">
        <v>107</v>
      </c>
      <c r="X8" s="28" t="s">
        <v>341</v>
      </c>
      <c r="Y8" s="29" t="s">
        <v>32</v>
      </c>
      <c r="Z8" s="28" t="s">
        <v>108</v>
      </c>
      <c r="AA8" s="28"/>
      <c r="AB8" s="28" t="s">
        <v>380</v>
      </c>
      <c r="AC8" s="28" t="s">
        <v>352</v>
      </c>
      <c r="AD8" s="28">
        <v>912</v>
      </c>
      <c r="AE8" s="28"/>
      <c r="AF8" s="30" t="s">
        <v>352</v>
      </c>
      <c r="AG8" s="28">
        <v>610.73</v>
      </c>
      <c r="AH8" s="28" t="s">
        <v>620</v>
      </c>
    </row>
    <row r="9" spans="1:34" x14ac:dyDescent="0.2">
      <c r="A9" s="28" t="s">
        <v>109</v>
      </c>
      <c r="B9" s="28" t="s">
        <v>381</v>
      </c>
      <c r="C9" s="29" t="s">
        <v>323</v>
      </c>
      <c r="D9" s="28" t="s">
        <v>0</v>
      </c>
      <c r="E9" s="28" t="s">
        <v>110</v>
      </c>
      <c r="F9" s="28" t="s">
        <v>22</v>
      </c>
      <c r="G9" s="28" t="s">
        <v>325</v>
      </c>
      <c r="H9" s="28" t="s">
        <v>111</v>
      </c>
      <c r="I9" s="28" t="s">
        <v>5</v>
      </c>
      <c r="J9" s="30">
        <v>40269</v>
      </c>
      <c r="K9" s="28">
        <v>40269</v>
      </c>
      <c r="L9" s="28">
        <v>40269</v>
      </c>
      <c r="M9" s="28" t="s">
        <v>112</v>
      </c>
      <c r="N9" s="29" t="s">
        <v>113</v>
      </c>
      <c r="O9" s="31" t="s">
        <v>114</v>
      </c>
      <c r="P9" s="28" t="s">
        <v>115</v>
      </c>
      <c r="Q9" s="28" t="s">
        <v>116</v>
      </c>
      <c r="R9" s="28" t="s">
        <v>381</v>
      </c>
      <c r="S9" s="28" t="s">
        <v>382</v>
      </c>
      <c r="T9" s="28"/>
      <c r="U9" s="30" t="s">
        <v>29</v>
      </c>
      <c r="V9" s="28" t="s">
        <v>30</v>
      </c>
      <c r="W9" s="28" t="s">
        <v>31</v>
      </c>
      <c r="X9" s="28" t="s">
        <v>30</v>
      </c>
      <c r="Y9" s="29" t="s">
        <v>32</v>
      </c>
      <c r="Z9" s="28" t="s">
        <v>117</v>
      </c>
      <c r="AA9" s="28" t="s">
        <v>118</v>
      </c>
      <c r="AB9" s="28" t="s">
        <v>383</v>
      </c>
      <c r="AC9" s="28" t="s">
        <v>352</v>
      </c>
      <c r="AD9" s="28"/>
      <c r="AE9" s="28"/>
      <c r="AF9" s="30" t="s">
        <v>352</v>
      </c>
      <c r="AG9" s="28">
        <v>616.29999999999995</v>
      </c>
      <c r="AH9" s="28" t="s">
        <v>620</v>
      </c>
    </row>
    <row r="10" spans="1:34" x14ac:dyDescent="0.2">
      <c r="A10" s="28" t="s">
        <v>119</v>
      </c>
      <c r="B10" s="28" t="s">
        <v>384</v>
      </c>
      <c r="C10" s="29" t="s">
        <v>323</v>
      </c>
      <c r="D10" s="28" t="s">
        <v>0</v>
      </c>
      <c r="E10" s="28" t="s">
        <v>120</v>
      </c>
      <c r="F10" s="28" t="s">
        <v>22</v>
      </c>
      <c r="G10" s="28" t="s">
        <v>325</v>
      </c>
      <c r="H10" s="28" t="s">
        <v>111</v>
      </c>
      <c r="I10" s="28" t="s">
        <v>5</v>
      </c>
      <c r="J10" s="30">
        <v>21976</v>
      </c>
      <c r="K10" s="28">
        <v>21976</v>
      </c>
      <c r="L10" s="28">
        <v>21976</v>
      </c>
      <c r="M10" s="28" t="s">
        <v>121</v>
      </c>
      <c r="N10" s="29" t="s">
        <v>122</v>
      </c>
      <c r="O10" s="31" t="s">
        <v>123</v>
      </c>
      <c r="P10" s="28" t="s">
        <v>124</v>
      </c>
      <c r="Q10" s="28" t="s">
        <v>125</v>
      </c>
      <c r="R10" s="28" t="s">
        <v>384</v>
      </c>
      <c r="S10" s="28" t="s">
        <v>385</v>
      </c>
      <c r="T10" s="28"/>
      <c r="U10" s="30" t="s">
        <v>29</v>
      </c>
      <c r="V10" s="28" t="s">
        <v>30</v>
      </c>
      <c r="W10" s="28" t="s">
        <v>48</v>
      </c>
      <c r="X10" s="28" t="s">
        <v>30</v>
      </c>
      <c r="Y10" s="29" t="s">
        <v>32</v>
      </c>
      <c r="Z10" s="28" t="s">
        <v>117</v>
      </c>
      <c r="AA10" s="28" t="s">
        <v>118</v>
      </c>
      <c r="AB10" s="28" t="s">
        <v>383</v>
      </c>
      <c r="AC10" s="28" t="s">
        <v>352</v>
      </c>
      <c r="AD10" s="28">
        <v>13400</v>
      </c>
      <c r="AE10" s="28"/>
      <c r="AF10" s="30" t="s">
        <v>352</v>
      </c>
      <c r="AG10" s="28">
        <v>616.30050000000006</v>
      </c>
      <c r="AH10" s="28" t="s">
        <v>620</v>
      </c>
    </row>
    <row r="11" spans="1:34" x14ac:dyDescent="0.2">
      <c r="A11" s="28" t="s">
        <v>178</v>
      </c>
      <c r="B11" s="28" t="s">
        <v>388</v>
      </c>
      <c r="C11" s="29" t="s">
        <v>323</v>
      </c>
      <c r="D11" s="28" t="s">
        <v>0</v>
      </c>
      <c r="E11" s="28" t="s">
        <v>179</v>
      </c>
      <c r="F11" s="28" t="s">
        <v>22</v>
      </c>
      <c r="G11" s="28" t="s">
        <v>325</v>
      </c>
      <c r="H11" s="28" t="s">
        <v>180</v>
      </c>
      <c r="I11" s="28" t="s">
        <v>5</v>
      </c>
      <c r="J11" s="30">
        <v>39995</v>
      </c>
      <c r="K11" s="28">
        <v>39995</v>
      </c>
      <c r="L11" s="28">
        <v>39995</v>
      </c>
      <c r="M11" s="28" t="s">
        <v>181</v>
      </c>
      <c r="N11" s="29" t="s">
        <v>181</v>
      </c>
      <c r="O11" s="31" t="s">
        <v>182</v>
      </c>
      <c r="P11" s="28" t="s">
        <v>183</v>
      </c>
      <c r="Q11" s="28" t="s">
        <v>184</v>
      </c>
      <c r="R11" s="28" t="s">
        <v>388</v>
      </c>
      <c r="S11" s="28" t="s">
        <v>389</v>
      </c>
      <c r="T11" s="28"/>
      <c r="U11" s="30" t="s">
        <v>29</v>
      </c>
      <c r="V11" s="28" t="s">
        <v>30</v>
      </c>
      <c r="W11" s="28" t="s">
        <v>48</v>
      </c>
      <c r="X11" s="28" t="s">
        <v>30</v>
      </c>
      <c r="Y11" s="29" t="s">
        <v>18</v>
      </c>
      <c r="Z11" s="28" t="s">
        <v>185</v>
      </c>
      <c r="AA11" s="28" t="s">
        <v>186</v>
      </c>
      <c r="AB11" s="28" t="s">
        <v>390</v>
      </c>
      <c r="AC11" s="28" t="s">
        <v>334</v>
      </c>
      <c r="AD11" s="28"/>
      <c r="AE11" s="28"/>
      <c r="AF11" s="30" t="s">
        <v>352</v>
      </c>
      <c r="AG11" s="28">
        <v>616.80999999999995</v>
      </c>
      <c r="AH11" s="28" t="s">
        <v>620</v>
      </c>
    </row>
    <row r="12" spans="1:34" x14ac:dyDescent="0.2">
      <c r="A12" s="28" t="s">
        <v>391</v>
      </c>
      <c r="B12" s="28" t="s">
        <v>392</v>
      </c>
      <c r="C12" s="29" t="s">
        <v>323</v>
      </c>
      <c r="D12" s="28" t="s">
        <v>0</v>
      </c>
      <c r="E12" s="28" t="s">
        <v>188</v>
      </c>
      <c r="F12" s="28" t="s">
        <v>22</v>
      </c>
      <c r="G12" s="28" t="s">
        <v>325</v>
      </c>
      <c r="H12" s="28" t="s">
        <v>189</v>
      </c>
      <c r="I12" s="28" t="s">
        <v>5</v>
      </c>
      <c r="J12" s="30">
        <v>7427</v>
      </c>
      <c r="K12" s="28">
        <v>7427</v>
      </c>
      <c r="L12" s="28">
        <v>7427</v>
      </c>
      <c r="M12" s="28" t="s">
        <v>190</v>
      </c>
      <c r="N12" s="29" t="s">
        <v>191</v>
      </c>
      <c r="O12" s="31" t="s">
        <v>192</v>
      </c>
      <c r="P12" s="28" t="s">
        <v>193</v>
      </c>
      <c r="Q12" s="28" t="s">
        <v>194</v>
      </c>
      <c r="R12" s="28" t="s">
        <v>392</v>
      </c>
      <c r="S12" s="28" t="s">
        <v>393</v>
      </c>
      <c r="T12" s="28"/>
      <c r="U12" s="30" t="s">
        <v>29</v>
      </c>
      <c r="V12" s="28" t="s">
        <v>30</v>
      </c>
      <c r="W12" s="28" t="s">
        <v>48</v>
      </c>
      <c r="X12" s="28" t="s">
        <v>30</v>
      </c>
      <c r="Y12" s="29" t="s">
        <v>58</v>
      </c>
      <c r="Z12" s="28" t="s">
        <v>59</v>
      </c>
      <c r="AA12" s="28" t="s">
        <v>59</v>
      </c>
      <c r="AB12" s="28" t="s">
        <v>394</v>
      </c>
      <c r="AC12" s="28" t="s">
        <v>352</v>
      </c>
      <c r="AD12" s="28">
        <v>19134</v>
      </c>
      <c r="AE12" s="28"/>
      <c r="AF12" s="30" t="s">
        <v>352</v>
      </c>
      <c r="AG12" s="28">
        <v>616</v>
      </c>
      <c r="AH12" s="28" t="s">
        <v>620</v>
      </c>
    </row>
    <row r="13" spans="1:34" x14ac:dyDescent="0.2">
      <c r="A13" s="28" t="s">
        <v>208</v>
      </c>
      <c r="B13" s="28" t="s">
        <v>395</v>
      </c>
      <c r="C13" s="29" t="s">
        <v>323</v>
      </c>
      <c r="D13" s="28" t="s">
        <v>0</v>
      </c>
      <c r="E13" s="28" t="s">
        <v>209</v>
      </c>
      <c r="F13" s="28" t="s">
        <v>22</v>
      </c>
      <c r="G13" s="28" t="s">
        <v>325</v>
      </c>
      <c r="H13" s="28" t="s">
        <v>189</v>
      </c>
      <c r="I13" s="28" t="s">
        <v>5</v>
      </c>
      <c r="J13" s="30">
        <v>37165</v>
      </c>
      <c r="K13" s="28">
        <v>37165</v>
      </c>
      <c r="L13" s="28">
        <v>37165</v>
      </c>
      <c r="M13" s="28" t="s">
        <v>210</v>
      </c>
      <c r="N13" s="29" t="s">
        <v>211</v>
      </c>
      <c r="O13" s="31" t="s">
        <v>212</v>
      </c>
      <c r="P13" s="28" t="s">
        <v>213</v>
      </c>
      <c r="Q13" s="28" t="s">
        <v>214</v>
      </c>
      <c r="R13" s="28" t="s">
        <v>395</v>
      </c>
      <c r="S13" s="28" t="s">
        <v>396</v>
      </c>
      <c r="T13" s="28"/>
      <c r="U13" s="30" t="s">
        <v>29</v>
      </c>
      <c r="V13" s="28" t="s">
        <v>30</v>
      </c>
      <c r="W13" s="28" t="s">
        <v>31</v>
      </c>
      <c r="X13" s="28" t="s">
        <v>30</v>
      </c>
      <c r="Y13" s="29" t="s">
        <v>58</v>
      </c>
      <c r="Z13" s="28" t="s">
        <v>215</v>
      </c>
      <c r="AA13" s="28" t="s">
        <v>216</v>
      </c>
      <c r="AB13" s="28" t="s">
        <v>333</v>
      </c>
      <c r="AC13" s="28" t="s">
        <v>352</v>
      </c>
      <c r="AD13" s="28">
        <v>386</v>
      </c>
      <c r="AE13" s="28"/>
      <c r="AF13" s="30" t="s">
        <v>352</v>
      </c>
      <c r="AG13" s="28">
        <v>616.80050000000006</v>
      </c>
      <c r="AH13" s="28" t="s">
        <v>620</v>
      </c>
    </row>
    <row r="14" spans="1:34" x14ac:dyDescent="0.2">
      <c r="A14" s="28" t="s">
        <v>228</v>
      </c>
      <c r="B14" s="28" t="s">
        <v>397</v>
      </c>
      <c r="C14" s="29" t="s">
        <v>323</v>
      </c>
      <c r="D14" s="28" t="s">
        <v>0</v>
      </c>
      <c r="E14" s="28" t="s">
        <v>229</v>
      </c>
      <c r="F14" s="28" t="s">
        <v>22</v>
      </c>
      <c r="G14" s="28" t="s">
        <v>325</v>
      </c>
      <c r="H14" s="28" t="s">
        <v>230</v>
      </c>
      <c r="I14" s="28" t="s">
        <v>5</v>
      </c>
      <c r="J14" s="30">
        <v>16862</v>
      </c>
      <c r="K14" s="28">
        <v>16862</v>
      </c>
      <c r="L14" s="28">
        <v>16862</v>
      </c>
      <c r="M14" s="28" t="s">
        <v>231</v>
      </c>
      <c r="N14" s="29" t="s">
        <v>232</v>
      </c>
      <c r="O14" s="31" t="s">
        <v>233</v>
      </c>
      <c r="P14" s="28" t="s">
        <v>234</v>
      </c>
      <c r="Q14" s="28" t="s">
        <v>235</v>
      </c>
      <c r="R14" s="28" t="s">
        <v>397</v>
      </c>
      <c r="S14" s="28" t="s">
        <v>398</v>
      </c>
      <c r="T14" s="28"/>
      <c r="U14" s="30" t="s">
        <v>29</v>
      </c>
      <c r="V14" s="28" t="s">
        <v>30</v>
      </c>
      <c r="W14" s="28" t="s">
        <v>48</v>
      </c>
      <c r="X14" s="28" t="s">
        <v>30</v>
      </c>
      <c r="Y14" s="29" t="s">
        <v>32</v>
      </c>
      <c r="Z14" s="28" t="s">
        <v>236</v>
      </c>
      <c r="AA14" s="28" t="s">
        <v>237</v>
      </c>
      <c r="AB14" s="28" t="s">
        <v>399</v>
      </c>
      <c r="AC14" s="28" t="s">
        <v>400</v>
      </c>
      <c r="AD14" s="28">
        <v>10201</v>
      </c>
      <c r="AE14" s="28"/>
      <c r="AF14" s="30" t="s">
        <v>352</v>
      </c>
      <c r="AG14" s="28">
        <v>617.54</v>
      </c>
      <c r="AH14" s="28" t="s">
        <v>620</v>
      </c>
    </row>
  </sheetData>
  <autoFilter ref="A1:AH14" xr:uid="{00000000-0009-0000-0000-000005000000}"/>
  <hyperlinks>
    <hyperlink ref="O2" r:id="rId1" xr:uid="{00000000-0004-0000-0500-000000000000}"/>
    <hyperlink ref="O3" r:id="rId2" xr:uid="{00000000-0004-0000-0500-000001000000}"/>
    <hyperlink ref="O4" r:id="rId3" xr:uid="{00000000-0004-0000-0500-000002000000}"/>
    <hyperlink ref="O5" r:id="rId4" xr:uid="{00000000-0004-0000-0500-000003000000}"/>
    <hyperlink ref="O6" r:id="rId5" xr:uid="{00000000-0004-0000-0500-000004000000}"/>
    <hyperlink ref="O7" r:id="rId6" xr:uid="{00000000-0004-0000-0500-000005000000}"/>
    <hyperlink ref="O8" r:id="rId7" xr:uid="{00000000-0004-0000-0500-000006000000}"/>
    <hyperlink ref="O9" r:id="rId8" xr:uid="{00000000-0004-0000-0500-000007000000}"/>
    <hyperlink ref="O10" r:id="rId9" xr:uid="{00000000-0004-0000-0500-000008000000}"/>
    <hyperlink ref="O11" r:id="rId10" xr:uid="{00000000-0004-0000-0500-000009000000}"/>
    <hyperlink ref="O12" r:id="rId11" xr:uid="{00000000-0004-0000-0500-00000A000000}"/>
    <hyperlink ref="O13" r:id="rId12" xr:uid="{00000000-0004-0000-0500-00000B000000}"/>
    <hyperlink ref="O14" r:id="rId13" xr:uid="{00000000-0004-0000-0500-00000C000000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F29"/>
  <sheetViews>
    <sheetView workbookViewId="0"/>
  </sheetViews>
  <sheetFormatPr defaultColWidth="12.5703125" defaultRowHeight="12.75" customHeight="1" x14ac:dyDescent="0.2"/>
  <cols>
    <col min="1" max="1" width="36.5703125" customWidth="1"/>
    <col min="2" max="4" width="12.5703125" hidden="1"/>
    <col min="5" max="5" width="17.28515625" customWidth="1"/>
    <col min="6" max="6" width="12.5703125" hidden="1"/>
    <col min="7" max="7" width="8.28515625" customWidth="1"/>
    <col min="8" max="8" width="26.7109375" customWidth="1"/>
    <col min="9" max="9" width="12.5703125" hidden="1"/>
    <col min="10" max="10" width="20" customWidth="1"/>
    <col min="11" max="11" width="21.7109375" customWidth="1"/>
    <col min="12" max="12" width="13.5703125" customWidth="1"/>
    <col min="13" max="14" width="12.5703125" hidden="1"/>
    <col min="15" max="15" width="23.5703125" customWidth="1"/>
    <col min="16" max="16" width="12.5703125" hidden="1"/>
    <col min="17" max="17" width="11.5703125" customWidth="1"/>
    <col min="18" max="18" width="13" customWidth="1"/>
    <col min="19" max="20" width="12.5703125" hidden="1"/>
    <col min="21" max="21" width="17.7109375" customWidth="1"/>
    <col min="22" max="22" width="18.140625" hidden="1" customWidth="1"/>
    <col min="23" max="23" width="12.28515625" customWidth="1"/>
    <col min="24" max="31" width="12.5703125" hidden="1"/>
    <col min="32" max="32" width="11.42578125" customWidth="1"/>
  </cols>
  <sheetData>
    <row r="1" spans="1:32" ht="27.75" customHeight="1" x14ac:dyDescent="0.2">
      <c r="A1" s="36" t="s">
        <v>0</v>
      </c>
      <c r="B1" s="36" t="s">
        <v>309</v>
      </c>
      <c r="C1" s="36" t="s">
        <v>310</v>
      </c>
      <c r="D1" s="36" t="s">
        <v>1</v>
      </c>
      <c r="E1" s="36" t="s">
        <v>2</v>
      </c>
      <c r="F1" s="36" t="s">
        <v>3</v>
      </c>
      <c r="G1" s="36" t="s">
        <v>311</v>
      </c>
      <c r="H1" s="36" t="s">
        <v>4</v>
      </c>
      <c r="I1" s="36" t="s">
        <v>5</v>
      </c>
      <c r="J1" s="36" t="s">
        <v>6</v>
      </c>
      <c r="K1" s="36" t="s">
        <v>7</v>
      </c>
      <c r="L1" s="36" t="s">
        <v>8</v>
      </c>
      <c r="M1" s="36" t="s">
        <v>9</v>
      </c>
      <c r="N1" s="36" t="s">
        <v>10</v>
      </c>
      <c r="O1" s="36" t="s">
        <v>11</v>
      </c>
      <c r="P1" s="36" t="s">
        <v>12</v>
      </c>
      <c r="Q1" s="36" t="s">
        <v>13</v>
      </c>
      <c r="R1" s="36" t="s">
        <v>309</v>
      </c>
      <c r="S1" s="36" t="s">
        <v>312</v>
      </c>
      <c r="T1" s="36" t="s">
        <v>313</v>
      </c>
      <c r="U1" s="36" t="s">
        <v>14</v>
      </c>
      <c r="V1" s="36" t="s">
        <v>15</v>
      </c>
      <c r="W1" s="36" t="s">
        <v>16</v>
      </c>
      <c r="X1" s="36" t="s">
        <v>315</v>
      </c>
      <c r="Y1" s="36" t="s">
        <v>17</v>
      </c>
      <c r="Z1" s="36" t="s">
        <v>18</v>
      </c>
      <c r="AA1" s="36" t="s">
        <v>19</v>
      </c>
      <c r="AB1" s="36" t="s">
        <v>316</v>
      </c>
      <c r="AC1" s="36" t="s">
        <v>317</v>
      </c>
      <c r="AD1" s="36" t="s">
        <v>318</v>
      </c>
      <c r="AE1" s="36" t="s">
        <v>319</v>
      </c>
      <c r="AF1" s="36" t="s">
        <v>320</v>
      </c>
    </row>
    <row r="2" spans="1:32" x14ac:dyDescent="0.2">
      <c r="A2" s="37" t="s">
        <v>20</v>
      </c>
      <c r="B2" s="37" t="s">
        <v>368</v>
      </c>
      <c r="C2" s="37" t="s">
        <v>323</v>
      </c>
      <c r="D2" s="37" t="s">
        <v>0</v>
      </c>
      <c r="E2" s="37" t="s">
        <v>21</v>
      </c>
      <c r="F2" s="37" t="s">
        <v>22</v>
      </c>
      <c r="G2" s="37" t="s">
        <v>325</v>
      </c>
      <c r="H2" s="37" t="s">
        <v>23</v>
      </c>
      <c r="I2" s="37" t="s">
        <v>24</v>
      </c>
      <c r="J2" s="38">
        <v>37987</v>
      </c>
      <c r="K2" s="39">
        <v>37987</v>
      </c>
      <c r="L2" s="40">
        <v>38108</v>
      </c>
      <c r="M2" s="37" t="s">
        <v>25</v>
      </c>
      <c r="N2" s="37" t="s">
        <v>25</v>
      </c>
      <c r="O2" s="41" t="s">
        <v>26</v>
      </c>
      <c r="P2" s="37" t="s">
        <v>27</v>
      </c>
      <c r="Q2" s="37" t="s">
        <v>28</v>
      </c>
      <c r="R2" s="37" t="s">
        <v>368</v>
      </c>
      <c r="S2" s="37" t="s">
        <v>369</v>
      </c>
      <c r="T2" s="37"/>
      <c r="U2" s="37" t="s">
        <v>29</v>
      </c>
      <c r="V2" s="37" t="s">
        <v>30</v>
      </c>
      <c r="W2" s="37" t="s">
        <v>31</v>
      </c>
      <c r="X2" s="37" t="s">
        <v>30</v>
      </c>
      <c r="Y2" s="37" t="s">
        <v>32</v>
      </c>
      <c r="Z2" s="37" t="s">
        <v>33</v>
      </c>
      <c r="AA2" s="37"/>
      <c r="AB2" s="37" t="s">
        <v>370</v>
      </c>
      <c r="AC2" s="37" t="s">
        <v>352</v>
      </c>
      <c r="AD2" s="37">
        <v>59</v>
      </c>
      <c r="AE2" s="37"/>
      <c r="AF2" s="37" t="s">
        <v>352</v>
      </c>
    </row>
    <row r="3" spans="1:32" x14ac:dyDescent="0.2">
      <c r="A3" s="37" t="s">
        <v>34</v>
      </c>
      <c r="B3" s="37" t="s">
        <v>372</v>
      </c>
      <c r="C3" s="37" t="s">
        <v>323</v>
      </c>
      <c r="D3" s="37" t="s">
        <v>0</v>
      </c>
      <c r="E3" s="37" t="s">
        <v>35</v>
      </c>
      <c r="F3" s="37" t="s">
        <v>22</v>
      </c>
      <c r="G3" s="37" t="s">
        <v>325</v>
      </c>
      <c r="H3" s="37" t="s">
        <v>23</v>
      </c>
      <c r="I3" s="37" t="s">
        <v>24</v>
      </c>
      <c r="J3" s="38">
        <v>34335</v>
      </c>
      <c r="K3" s="39">
        <v>34335</v>
      </c>
      <c r="L3" s="38">
        <v>34335</v>
      </c>
      <c r="M3" s="37" t="s">
        <v>36</v>
      </c>
      <c r="N3" s="37" t="s">
        <v>37</v>
      </c>
      <c r="O3" s="41" t="s">
        <v>38</v>
      </c>
      <c r="P3" s="37" t="s">
        <v>39</v>
      </c>
      <c r="Q3" s="37" t="s">
        <v>40</v>
      </c>
      <c r="R3" s="37" t="s">
        <v>372</v>
      </c>
      <c r="S3" s="37" t="s">
        <v>369</v>
      </c>
      <c r="T3" s="37"/>
      <c r="U3" s="37" t="s">
        <v>29</v>
      </c>
      <c r="V3" s="37" t="s">
        <v>30</v>
      </c>
      <c r="W3" s="37" t="s">
        <v>31</v>
      </c>
      <c r="X3" s="37" t="s">
        <v>30</v>
      </c>
      <c r="Y3" s="37" t="s">
        <v>32</v>
      </c>
      <c r="Z3" s="37" t="s">
        <v>33</v>
      </c>
      <c r="AA3" s="41" t="s">
        <v>41</v>
      </c>
      <c r="AB3" s="37" t="s">
        <v>370</v>
      </c>
      <c r="AC3" s="37" t="s">
        <v>352</v>
      </c>
      <c r="AD3" s="37">
        <v>1800</v>
      </c>
      <c r="AE3" s="37"/>
      <c r="AF3" s="37" t="s">
        <v>352</v>
      </c>
    </row>
    <row r="4" spans="1:32" x14ac:dyDescent="0.2">
      <c r="A4" s="37" t="s">
        <v>627</v>
      </c>
      <c r="B4" s="37" t="s">
        <v>628</v>
      </c>
      <c r="C4" s="37" t="s">
        <v>323</v>
      </c>
      <c r="D4" s="37" t="s">
        <v>0</v>
      </c>
      <c r="E4" s="37" t="s">
        <v>629</v>
      </c>
      <c r="F4" s="37" t="s">
        <v>80</v>
      </c>
      <c r="G4" s="37" t="s">
        <v>325</v>
      </c>
      <c r="H4" s="37" t="s">
        <v>564</v>
      </c>
      <c r="I4" s="37" t="s">
        <v>5</v>
      </c>
      <c r="J4" s="38">
        <v>14246</v>
      </c>
      <c r="K4" s="39">
        <v>16316</v>
      </c>
      <c r="L4" s="38">
        <v>14246</v>
      </c>
      <c r="M4" s="37" t="s">
        <v>630</v>
      </c>
      <c r="N4" s="37" t="s">
        <v>631</v>
      </c>
      <c r="O4" s="41" t="s">
        <v>632</v>
      </c>
      <c r="P4" s="37" t="s">
        <v>633</v>
      </c>
      <c r="Q4" s="37" t="s">
        <v>634</v>
      </c>
      <c r="R4" s="37" t="s">
        <v>628</v>
      </c>
      <c r="S4" s="37" t="s">
        <v>635</v>
      </c>
      <c r="T4" s="37"/>
      <c r="U4" s="37" t="s">
        <v>29</v>
      </c>
      <c r="V4" s="37" t="s">
        <v>30</v>
      </c>
      <c r="W4" s="37" t="s">
        <v>48</v>
      </c>
      <c r="X4" s="37" t="s">
        <v>30</v>
      </c>
      <c r="Y4" s="37" t="s">
        <v>32</v>
      </c>
      <c r="Z4" s="37" t="s">
        <v>587</v>
      </c>
      <c r="AA4" s="41" t="s">
        <v>588</v>
      </c>
      <c r="AB4" s="37" t="s">
        <v>589</v>
      </c>
      <c r="AC4" s="37" t="s">
        <v>352</v>
      </c>
      <c r="AD4" s="42">
        <v>10342</v>
      </c>
      <c r="AE4" s="37"/>
      <c r="AF4" s="37" t="s">
        <v>352</v>
      </c>
    </row>
    <row r="5" spans="1:32" x14ac:dyDescent="0.2">
      <c r="A5" s="37" t="s">
        <v>42</v>
      </c>
      <c r="B5" s="37" t="s">
        <v>373</v>
      </c>
      <c r="C5" s="37" t="s">
        <v>323</v>
      </c>
      <c r="D5" s="37" t="s">
        <v>0</v>
      </c>
      <c r="E5" s="37" t="s">
        <v>43</v>
      </c>
      <c r="F5" s="37" t="s">
        <v>22</v>
      </c>
      <c r="G5" s="37" t="s">
        <v>325</v>
      </c>
      <c r="H5" s="37" t="s">
        <v>23</v>
      </c>
      <c r="I5" s="37" t="s">
        <v>5</v>
      </c>
      <c r="J5" s="38">
        <v>9498</v>
      </c>
      <c r="K5" s="39">
        <v>9498</v>
      </c>
      <c r="L5" s="38">
        <v>9498</v>
      </c>
      <c r="M5" s="37" t="s">
        <v>44</v>
      </c>
      <c r="N5" s="37" t="s">
        <v>37</v>
      </c>
      <c r="O5" s="41" t="s">
        <v>45</v>
      </c>
      <c r="P5" s="37" t="s">
        <v>46</v>
      </c>
      <c r="Q5" s="37" t="s">
        <v>47</v>
      </c>
      <c r="R5" s="37" t="s">
        <v>373</v>
      </c>
      <c r="S5" s="37" t="s">
        <v>369</v>
      </c>
      <c r="T5" s="37"/>
      <c r="U5" s="37" t="s">
        <v>29</v>
      </c>
      <c r="V5" s="37" t="s">
        <v>30</v>
      </c>
      <c r="W5" s="37" t="s">
        <v>48</v>
      </c>
      <c r="X5" s="37" t="s">
        <v>30</v>
      </c>
      <c r="Y5" s="37" t="s">
        <v>32</v>
      </c>
      <c r="Z5" s="37" t="s">
        <v>33</v>
      </c>
      <c r="AA5" s="41" t="s">
        <v>41</v>
      </c>
      <c r="AB5" s="37" t="s">
        <v>374</v>
      </c>
      <c r="AC5" s="37" t="s">
        <v>352</v>
      </c>
      <c r="AD5" s="42">
        <v>4870</v>
      </c>
      <c r="AE5" s="37"/>
      <c r="AF5" s="37" t="s">
        <v>352</v>
      </c>
    </row>
    <row r="6" spans="1:32" x14ac:dyDescent="0.2">
      <c r="A6" s="37" t="s">
        <v>49</v>
      </c>
      <c r="B6" s="37" t="s">
        <v>636</v>
      </c>
      <c r="C6" s="37" t="s">
        <v>323</v>
      </c>
      <c r="D6" s="37" t="s">
        <v>0</v>
      </c>
      <c r="E6" s="37" t="s">
        <v>50</v>
      </c>
      <c r="F6" s="37" t="s">
        <v>22</v>
      </c>
      <c r="G6" s="37" t="s">
        <v>325</v>
      </c>
      <c r="H6" s="37" t="s">
        <v>51</v>
      </c>
      <c r="I6" s="37" t="s">
        <v>5</v>
      </c>
      <c r="J6" s="38">
        <v>35034</v>
      </c>
      <c r="K6" s="39">
        <v>35034</v>
      </c>
      <c r="L6" s="38">
        <v>35034</v>
      </c>
      <c r="M6" s="37" t="s">
        <v>52</v>
      </c>
      <c r="N6" s="37" t="s">
        <v>53</v>
      </c>
      <c r="O6" s="41" t="s">
        <v>54</v>
      </c>
      <c r="P6" s="37" t="s">
        <v>55</v>
      </c>
      <c r="Q6" s="37" t="s">
        <v>56</v>
      </c>
      <c r="R6" s="37" t="s">
        <v>636</v>
      </c>
      <c r="S6" s="37" t="s">
        <v>637</v>
      </c>
      <c r="T6" s="37"/>
      <c r="U6" s="37" t="s">
        <v>29</v>
      </c>
      <c r="V6" s="37" t="s">
        <v>57</v>
      </c>
      <c r="W6" s="37" t="s">
        <v>31</v>
      </c>
      <c r="X6" s="37" t="s">
        <v>30</v>
      </c>
      <c r="Y6" s="37" t="s">
        <v>58</v>
      </c>
      <c r="Z6" s="37" t="s">
        <v>59</v>
      </c>
      <c r="AA6" s="37" t="s">
        <v>59</v>
      </c>
      <c r="AB6" s="37" t="s">
        <v>333</v>
      </c>
      <c r="AC6" s="37" t="s">
        <v>352</v>
      </c>
      <c r="AD6" s="42">
        <v>1782</v>
      </c>
      <c r="AE6" s="37"/>
      <c r="AF6" s="37" t="s">
        <v>352</v>
      </c>
    </row>
    <row r="7" spans="1:32" x14ac:dyDescent="0.2">
      <c r="A7" s="37" t="s">
        <v>60</v>
      </c>
      <c r="B7" s="37" t="s">
        <v>621</v>
      </c>
      <c r="C7" s="37" t="s">
        <v>323</v>
      </c>
      <c r="D7" s="37" t="s">
        <v>0</v>
      </c>
      <c r="E7" s="37" t="s">
        <v>61</v>
      </c>
      <c r="F7" s="37" t="s">
        <v>22</v>
      </c>
      <c r="G7" s="37" t="s">
        <v>325</v>
      </c>
      <c r="H7" s="37" t="s">
        <v>62</v>
      </c>
      <c r="I7" s="37" t="s">
        <v>5</v>
      </c>
      <c r="J7" s="38">
        <v>33664</v>
      </c>
      <c r="K7" s="39">
        <v>33664</v>
      </c>
      <c r="L7" s="38">
        <v>33664</v>
      </c>
      <c r="M7" s="37" t="s">
        <v>63</v>
      </c>
      <c r="N7" s="37" t="s">
        <v>64</v>
      </c>
      <c r="O7" s="41" t="s">
        <v>65</v>
      </c>
      <c r="P7" s="37" t="s">
        <v>66</v>
      </c>
      <c r="Q7" s="37" t="s">
        <v>67</v>
      </c>
      <c r="R7" s="37" t="s">
        <v>621</v>
      </c>
      <c r="S7" s="37" t="s">
        <v>622</v>
      </c>
      <c r="T7" s="37"/>
      <c r="U7" s="37" t="s">
        <v>29</v>
      </c>
      <c r="V7" s="37" t="s">
        <v>30</v>
      </c>
      <c r="W7" s="37" t="s">
        <v>48</v>
      </c>
      <c r="X7" s="37" t="s">
        <v>30</v>
      </c>
      <c r="Y7" s="37" t="s">
        <v>32</v>
      </c>
      <c r="Z7" s="37" t="s">
        <v>68</v>
      </c>
      <c r="AA7" s="41" t="s">
        <v>69</v>
      </c>
      <c r="AB7" s="37" t="s">
        <v>623</v>
      </c>
      <c r="AC7" s="37" t="s">
        <v>352</v>
      </c>
      <c r="AD7" s="42">
        <v>1238</v>
      </c>
      <c r="AE7" s="37"/>
      <c r="AF7" s="37" t="s">
        <v>352</v>
      </c>
    </row>
    <row r="8" spans="1:32" x14ac:dyDescent="0.2">
      <c r="A8" s="37" t="s">
        <v>70</v>
      </c>
      <c r="B8" s="37" t="s">
        <v>638</v>
      </c>
      <c r="C8" s="37" t="s">
        <v>323</v>
      </c>
      <c r="D8" s="37" t="s">
        <v>0</v>
      </c>
      <c r="E8" s="37" t="s">
        <v>71</v>
      </c>
      <c r="F8" s="37" t="s">
        <v>22</v>
      </c>
      <c r="G8" s="37" t="s">
        <v>325</v>
      </c>
      <c r="H8" s="37" t="s">
        <v>72</v>
      </c>
      <c r="I8" s="37" t="s">
        <v>5</v>
      </c>
      <c r="J8" s="38">
        <v>6211</v>
      </c>
      <c r="K8" s="39">
        <v>6211</v>
      </c>
      <c r="L8" s="38">
        <v>6211</v>
      </c>
      <c r="M8" s="37" t="s">
        <v>73</v>
      </c>
      <c r="N8" s="37" t="s">
        <v>74</v>
      </c>
      <c r="O8" s="41" t="s">
        <v>75</v>
      </c>
      <c r="P8" s="37" t="s">
        <v>76</v>
      </c>
      <c r="Q8" s="37" t="s">
        <v>77</v>
      </c>
      <c r="R8" s="37" t="s">
        <v>638</v>
      </c>
      <c r="S8" s="37" t="s">
        <v>639</v>
      </c>
      <c r="T8" s="37"/>
      <c r="U8" s="37" t="s">
        <v>29</v>
      </c>
      <c r="V8" s="37" t="s">
        <v>30</v>
      </c>
      <c r="W8" s="37" t="s">
        <v>48</v>
      </c>
      <c r="X8" s="37" t="s">
        <v>30</v>
      </c>
      <c r="Y8" s="37" t="s">
        <v>58</v>
      </c>
      <c r="Z8" s="37" t="s">
        <v>59</v>
      </c>
      <c r="AA8" s="37" t="s">
        <v>59</v>
      </c>
      <c r="AB8" s="37" t="s">
        <v>333</v>
      </c>
      <c r="AC8" s="37" t="s">
        <v>352</v>
      </c>
      <c r="AD8" s="37"/>
      <c r="AE8" s="37"/>
      <c r="AF8" s="37" t="s">
        <v>352</v>
      </c>
    </row>
    <row r="9" spans="1:32" x14ac:dyDescent="0.2">
      <c r="A9" s="37" t="s">
        <v>78</v>
      </c>
      <c r="B9" s="37" t="s">
        <v>640</v>
      </c>
      <c r="C9" s="37" t="s">
        <v>323</v>
      </c>
      <c r="D9" s="37" t="s">
        <v>0</v>
      </c>
      <c r="E9" s="37" t="s">
        <v>79</v>
      </c>
      <c r="F9" s="37" t="s">
        <v>80</v>
      </c>
      <c r="G9" s="37" t="s">
        <v>325</v>
      </c>
      <c r="H9" s="37" t="s">
        <v>81</v>
      </c>
      <c r="I9" s="37" t="s">
        <v>5</v>
      </c>
      <c r="J9" s="38">
        <v>23377</v>
      </c>
      <c r="K9" s="39">
        <v>35125</v>
      </c>
      <c r="L9" s="38">
        <v>23377</v>
      </c>
      <c r="M9" s="37" t="s">
        <v>82</v>
      </c>
      <c r="N9" s="37" t="s">
        <v>83</v>
      </c>
      <c r="O9" s="41" t="s">
        <v>84</v>
      </c>
      <c r="P9" s="37" t="s">
        <v>85</v>
      </c>
      <c r="Q9" s="37" t="s">
        <v>86</v>
      </c>
      <c r="R9" s="37" t="s">
        <v>640</v>
      </c>
      <c r="S9" s="37" t="s">
        <v>641</v>
      </c>
      <c r="T9" s="37"/>
      <c r="U9" s="37" t="s">
        <v>29</v>
      </c>
      <c r="V9" s="37" t="s">
        <v>30</v>
      </c>
      <c r="W9" s="37" t="s">
        <v>87</v>
      </c>
      <c r="X9" s="37" t="s">
        <v>30</v>
      </c>
      <c r="Y9" s="37" t="s">
        <v>32</v>
      </c>
      <c r="Z9" s="37" t="s">
        <v>88</v>
      </c>
      <c r="AA9" s="41" t="s">
        <v>89</v>
      </c>
      <c r="AB9" s="37" t="s">
        <v>497</v>
      </c>
      <c r="AC9" s="37" t="s">
        <v>352</v>
      </c>
      <c r="AD9" s="42">
        <v>3532</v>
      </c>
      <c r="AE9" s="37"/>
      <c r="AF9" s="37" t="s">
        <v>352</v>
      </c>
    </row>
    <row r="10" spans="1:32" x14ac:dyDescent="0.2">
      <c r="A10" s="37" t="s">
        <v>90</v>
      </c>
      <c r="B10" s="37" t="s">
        <v>375</v>
      </c>
      <c r="C10" s="37" t="s">
        <v>323</v>
      </c>
      <c r="D10" s="37" t="s">
        <v>0</v>
      </c>
      <c r="E10" s="37" t="s">
        <v>91</v>
      </c>
      <c r="F10" s="37" t="s">
        <v>80</v>
      </c>
      <c r="G10" s="37" t="s">
        <v>325</v>
      </c>
      <c r="H10" s="37" t="s">
        <v>92</v>
      </c>
      <c r="I10" s="37" t="s">
        <v>5</v>
      </c>
      <c r="J10" s="38">
        <v>30742</v>
      </c>
      <c r="K10" s="39">
        <v>35065</v>
      </c>
      <c r="L10" s="38">
        <v>30742</v>
      </c>
      <c r="M10" s="37" t="s">
        <v>93</v>
      </c>
      <c r="N10" s="37" t="s">
        <v>94</v>
      </c>
      <c r="O10" s="41" t="s">
        <v>95</v>
      </c>
      <c r="P10" s="37" t="s">
        <v>96</v>
      </c>
      <c r="Q10" s="37" t="s">
        <v>97</v>
      </c>
      <c r="R10" s="37" t="s">
        <v>375</v>
      </c>
      <c r="S10" s="37" t="s">
        <v>376</v>
      </c>
      <c r="T10" s="37"/>
      <c r="U10" s="37" t="s">
        <v>29</v>
      </c>
      <c r="V10" s="37" t="s">
        <v>30</v>
      </c>
      <c r="W10" s="37" t="s">
        <v>48</v>
      </c>
      <c r="X10" s="37" t="s">
        <v>30</v>
      </c>
      <c r="Y10" s="37" t="s">
        <v>32</v>
      </c>
      <c r="Z10" s="37" t="s">
        <v>98</v>
      </c>
      <c r="AA10" s="41" t="s">
        <v>99</v>
      </c>
      <c r="AB10" s="37" t="s">
        <v>377</v>
      </c>
      <c r="AC10" s="37" t="s">
        <v>352</v>
      </c>
      <c r="AD10" s="42">
        <v>3387</v>
      </c>
      <c r="AE10" s="37"/>
      <c r="AF10" s="37" t="s">
        <v>352</v>
      </c>
    </row>
    <row r="11" spans="1:32" x14ac:dyDescent="0.2">
      <c r="A11" s="37" t="s">
        <v>100</v>
      </c>
      <c r="B11" s="37" t="s">
        <v>378</v>
      </c>
      <c r="C11" s="37" t="s">
        <v>323</v>
      </c>
      <c r="D11" s="37" t="s">
        <v>0</v>
      </c>
      <c r="E11" s="37" t="s">
        <v>101</v>
      </c>
      <c r="F11" s="37" t="s">
        <v>22</v>
      </c>
      <c r="G11" s="37" t="s">
        <v>325</v>
      </c>
      <c r="H11" s="37" t="s">
        <v>102</v>
      </c>
      <c r="I11" s="37" t="s">
        <v>5</v>
      </c>
      <c r="J11" s="38">
        <v>35796</v>
      </c>
      <c r="K11" s="39">
        <v>35796</v>
      </c>
      <c r="L11" s="38">
        <v>35796</v>
      </c>
      <c r="M11" s="37" t="s">
        <v>103</v>
      </c>
      <c r="N11" s="37" t="s">
        <v>103</v>
      </c>
      <c r="O11" s="41" t="s">
        <v>104</v>
      </c>
      <c r="P11" s="37" t="s">
        <v>105</v>
      </c>
      <c r="Q11" s="37" t="s">
        <v>106</v>
      </c>
      <c r="R11" s="37" t="s">
        <v>378</v>
      </c>
      <c r="S11" s="37" t="s">
        <v>379</v>
      </c>
      <c r="T11" s="37"/>
      <c r="U11" s="37" t="s">
        <v>29</v>
      </c>
      <c r="V11" s="37" t="s">
        <v>30</v>
      </c>
      <c r="W11" s="37" t="s">
        <v>107</v>
      </c>
      <c r="X11" s="37" t="s">
        <v>341</v>
      </c>
      <c r="Y11" s="37" t="s">
        <v>32</v>
      </c>
      <c r="Z11" s="37" t="s">
        <v>108</v>
      </c>
      <c r="AA11" s="37"/>
      <c r="AB11" s="37" t="s">
        <v>380</v>
      </c>
      <c r="AC11" s="37" t="s">
        <v>352</v>
      </c>
      <c r="AD11" s="37">
        <v>912</v>
      </c>
      <c r="AE11" s="37"/>
      <c r="AF11" s="37" t="s">
        <v>352</v>
      </c>
    </row>
    <row r="12" spans="1:32" x14ac:dyDescent="0.2">
      <c r="A12" s="37" t="s">
        <v>109</v>
      </c>
      <c r="B12" s="37" t="s">
        <v>381</v>
      </c>
      <c r="C12" s="37" t="s">
        <v>323</v>
      </c>
      <c r="D12" s="37" t="s">
        <v>0</v>
      </c>
      <c r="E12" s="37" t="s">
        <v>110</v>
      </c>
      <c r="F12" s="37" t="s">
        <v>22</v>
      </c>
      <c r="G12" s="37" t="s">
        <v>325</v>
      </c>
      <c r="H12" s="37" t="s">
        <v>111</v>
      </c>
      <c r="I12" s="37" t="s">
        <v>5</v>
      </c>
      <c r="J12" s="38">
        <v>40269</v>
      </c>
      <c r="K12" s="39">
        <v>40269</v>
      </c>
      <c r="L12" s="38">
        <v>40269</v>
      </c>
      <c r="M12" s="37" t="s">
        <v>112</v>
      </c>
      <c r="N12" s="37" t="s">
        <v>113</v>
      </c>
      <c r="O12" s="41" t="s">
        <v>114</v>
      </c>
      <c r="P12" s="37" t="s">
        <v>115</v>
      </c>
      <c r="Q12" s="37" t="s">
        <v>116</v>
      </c>
      <c r="R12" s="37" t="s">
        <v>381</v>
      </c>
      <c r="S12" s="37" t="s">
        <v>382</v>
      </c>
      <c r="T12" s="37"/>
      <c r="U12" s="37" t="s">
        <v>29</v>
      </c>
      <c r="V12" s="37" t="s">
        <v>30</v>
      </c>
      <c r="W12" s="37" t="s">
        <v>31</v>
      </c>
      <c r="X12" s="37" t="s">
        <v>30</v>
      </c>
      <c r="Y12" s="37" t="s">
        <v>32</v>
      </c>
      <c r="Z12" s="37" t="s">
        <v>117</v>
      </c>
      <c r="AA12" s="41" t="s">
        <v>118</v>
      </c>
      <c r="AB12" s="37" t="s">
        <v>383</v>
      </c>
      <c r="AC12" s="37" t="s">
        <v>352</v>
      </c>
      <c r="AD12" s="37"/>
      <c r="AE12" s="37"/>
      <c r="AF12" s="37" t="s">
        <v>352</v>
      </c>
    </row>
    <row r="13" spans="1:32" x14ac:dyDescent="0.2">
      <c r="A13" s="37" t="s">
        <v>119</v>
      </c>
      <c r="B13" s="37" t="s">
        <v>384</v>
      </c>
      <c r="C13" s="37" t="s">
        <v>323</v>
      </c>
      <c r="D13" s="37" t="s">
        <v>0</v>
      </c>
      <c r="E13" s="37" t="s">
        <v>120</v>
      </c>
      <c r="F13" s="37" t="s">
        <v>22</v>
      </c>
      <c r="G13" s="37" t="s">
        <v>325</v>
      </c>
      <c r="H13" s="37" t="s">
        <v>111</v>
      </c>
      <c r="I13" s="37" t="s">
        <v>5</v>
      </c>
      <c r="J13" s="38">
        <v>21976</v>
      </c>
      <c r="K13" s="39">
        <v>21976</v>
      </c>
      <c r="L13" s="38">
        <v>21976</v>
      </c>
      <c r="M13" s="37" t="s">
        <v>121</v>
      </c>
      <c r="N13" s="37" t="s">
        <v>122</v>
      </c>
      <c r="O13" s="41" t="s">
        <v>123</v>
      </c>
      <c r="P13" s="37" t="s">
        <v>124</v>
      </c>
      <c r="Q13" s="37" t="s">
        <v>125</v>
      </c>
      <c r="R13" s="37" t="s">
        <v>384</v>
      </c>
      <c r="S13" s="37" t="s">
        <v>385</v>
      </c>
      <c r="T13" s="37"/>
      <c r="U13" s="37" t="s">
        <v>29</v>
      </c>
      <c r="V13" s="37" t="s">
        <v>30</v>
      </c>
      <c r="W13" s="37" t="s">
        <v>48</v>
      </c>
      <c r="X13" s="37" t="s">
        <v>30</v>
      </c>
      <c r="Y13" s="37" t="s">
        <v>32</v>
      </c>
      <c r="Z13" s="37" t="s">
        <v>117</v>
      </c>
      <c r="AA13" s="41" t="s">
        <v>118</v>
      </c>
      <c r="AB13" s="37" t="s">
        <v>383</v>
      </c>
      <c r="AC13" s="37" t="s">
        <v>352</v>
      </c>
      <c r="AD13" s="42">
        <v>13400</v>
      </c>
      <c r="AE13" s="37"/>
      <c r="AF13" s="37" t="s">
        <v>352</v>
      </c>
    </row>
    <row r="14" spans="1:32" x14ac:dyDescent="0.2">
      <c r="A14" s="37" t="s">
        <v>126</v>
      </c>
      <c r="B14" s="37" t="s">
        <v>642</v>
      </c>
      <c r="C14" s="37" t="s">
        <v>323</v>
      </c>
      <c r="D14" s="37" t="s">
        <v>0</v>
      </c>
      <c r="E14" s="37" t="s">
        <v>127</v>
      </c>
      <c r="F14" s="37" t="s">
        <v>22</v>
      </c>
      <c r="G14" s="37" t="s">
        <v>325</v>
      </c>
      <c r="H14" s="37" t="s">
        <v>128</v>
      </c>
      <c r="I14" s="37" t="s">
        <v>5</v>
      </c>
      <c r="J14" s="38">
        <v>14246</v>
      </c>
      <c r="K14" s="39">
        <v>14246</v>
      </c>
      <c r="L14" s="38">
        <v>14246</v>
      </c>
      <c r="M14" s="37" t="s">
        <v>129</v>
      </c>
      <c r="N14" s="37" t="s">
        <v>130</v>
      </c>
      <c r="O14" s="41" t="s">
        <v>131</v>
      </c>
      <c r="P14" s="37" t="s">
        <v>132</v>
      </c>
      <c r="Q14" s="37" t="s">
        <v>133</v>
      </c>
      <c r="R14" s="37" t="s">
        <v>642</v>
      </c>
      <c r="S14" s="37" t="s">
        <v>643</v>
      </c>
      <c r="T14" s="37"/>
      <c r="U14" s="37" t="s">
        <v>29</v>
      </c>
      <c r="V14" s="37" t="s">
        <v>30</v>
      </c>
      <c r="W14" s="37" t="s">
        <v>87</v>
      </c>
      <c r="X14" s="37" t="s">
        <v>30</v>
      </c>
      <c r="Y14" s="37" t="s">
        <v>32</v>
      </c>
      <c r="Z14" s="37" t="s">
        <v>134</v>
      </c>
      <c r="AA14" s="41" t="s">
        <v>135</v>
      </c>
      <c r="AB14" s="37" t="s">
        <v>579</v>
      </c>
      <c r="AC14" s="37" t="s">
        <v>352</v>
      </c>
      <c r="AD14" s="42">
        <v>13110</v>
      </c>
      <c r="AE14" s="37"/>
      <c r="AF14" s="37" t="s">
        <v>352</v>
      </c>
    </row>
    <row r="15" spans="1:32" x14ac:dyDescent="0.2">
      <c r="A15" s="37" t="s">
        <v>136</v>
      </c>
      <c r="B15" s="37" t="s">
        <v>644</v>
      </c>
      <c r="C15" s="37" t="s">
        <v>323</v>
      </c>
      <c r="D15" s="37" t="s">
        <v>0</v>
      </c>
      <c r="E15" s="37" t="s">
        <v>137</v>
      </c>
      <c r="F15" s="37" t="s">
        <v>22</v>
      </c>
      <c r="G15" s="37" t="s">
        <v>325</v>
      </c>
      <c r="H15" s="37" t="s">
        <v>62</v>
      </c>
      <c r="I15" s="37" t="s">
        <v>138</v>
      </c>
      <c r="J15" s="38">
        <v>34759</v>
      </c>
      <c r="K15" s="39">
        <v>34759</v>
      </c>
      <c r="L15" s="38">
        <v>34759</v>
      </c>
      <c r="M15" s="37" t="s">
        <v>52</v>
      </c>
      <c r="N15" s="37" t="s">
        <v>139</v>
      </c>
      <c r="O15" s="43" t="s">
        <v>140</v>
      </c>
      <c r="P15" s="37" t="s">
        <v>141</v>
      </c>
      <c r="Q15" s="37" t="s">
        <v>142</v>
      </c>
      <c r="R15" s="37" t="s">
        <v>644</v>
      </c>
      <c r="S15" s="37" t="s">
        <v>645</v>
      </c>
      <c r="T15" s="37"/>
      <c r="U15" s="37" t="s">
        <v>29</v>
      </c>
      <c r="V15" s="44" t="s">
        <v>646</v>
      </c>
      <c r="W15" s="37" t="s">
        <v>31</v>
      </c>
      <c r="X15" s="37" t="s">
        <v>30</v>
      </c>
      <c r="Y15" s="37" t="s">
        <v>58</v>
      </c>
      <c r="Z15" s="37" t="s">
        <v>143</v>
      </c>
      <c r="AA15" s="41" t="s">
        <v>144</v>
      </c>
      <c r="AB15" s="37" t="s">
        <v>333</v>
      </c>
      <c r="AC15" s="37" t="s">
        <v>352</v>
      </c>
      <c r="AD15" s="42">
        <v>1334</v>
      </c>
      <c r="AE15" s="37"/>
      <c r="AF15" s="37" t="s">
        <v>352</v>
      </c>
    </row>
    <row r="16" spans="1:32" x14ac:dyDescent="0.2">
      <c r="A16" s="37" t="s">
        <v>145</v>
      </c>
      <c r="B16" s="37" t="s">
        <v>647</v>
      </c>
      <c r="C16" s="37" t="s">
        <v>323</v>
      </c>
      <c r="D16" s="37" t="s">
        <v>0</v>
      </c>
      <c r="E16" s="37" t="s">
        <v>146</v>
      </c>
      <c r="F16" s="37" t="s">
        <v>22</v>
      </c>
      <c r="G16" s="37" t="s">
        <v>325</v>
      </c>
      <c r="H16" s="37" t="s">
        <v>147</v>
      </c>
      <c r="I16" s="37" t="s">
        <v>5</v>
      </c>
      <c r="J16" s="38">
        <v>17472</v>
      </c>
      <c r="K16" s="39">
        <v>17472</v>
      </c>
      <c r="L16" s="38">
        <v>17472</v>
      </c>
      <c r="M16" s="37" t="s">
        <v>148</v>
      </c>
      <c r="N16" s="37" t="s">
        <v>149</v>
      </c>
      <c r="O16" s="41" t="s">
        <v>150</v>
      </c>
      <c r="P16" s="37" t="s">
        <v>151</v>
      </c>
      <c r="Q16" s="37" t="s">
        <v>152</v>
      </c>
      <c r="R16" s="37" t="s">
        <v>647</v>
      </c>
      <c r="S16" s="37" t="s">
        <v>648</v>
      </c>
      <c r="T16" s="37"/>
      <c r="U16" s="37" t="s">
        <v>29</v>
      </c>
      <c r="V16" s="37" t="s">
        <v>30</v>
      </c>
      <c r="W16" s="37" t="s">
        <v>48</v>
      </c>
      <c r="X16" s="37"/>
      <c r="Y16" s="37" t="s">
        <v>32</v>
      </c>
      <c r="Z16" s="37" t="s">
        <v>153</v>
      </c>
      <c r="AA16" s="41" t="s">
        <v>154</v>
      </c>
      <c r="AB16" s="37" t="s">
        <v>649</v>
      </c>
      <c r="AC16" s="37" t="s">
        <v>352</v>
      </c>
      <c r="AD16" s="42">
        <v>15916</v>
      </c>
      <c r="AE16" s="37"/>
      <c r="AF16" s="37" t="s">
        <v>352</v>
      </c>
    </row>
    <row r="17" spans="1:32" x14ac:dyDescent="0.2">
      <c r="A17" s="45" t="s">
        <v>650</v>
      </c>
      <c r="B17" s="37"/>
      <c r="C17" s="37"/>
      <c r="D17" s="37"/>
      <c r="E17" s="37"/>
      <c r="F17" s="37"/>
      <c r="G17" s="37"/>
      <c r="H17" s="37"/>
      <c r="I17" s="37"/>
      <c r="J17" s="38"/>
      <c r="K17" s="39"/>
      <c r="L17" s="38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42"/>
      <c r="AE17" s="37"/>
      <c r="AF17" s="37"/>
    </row>
    <row r="18" spans="1:32" x14ac:dyDescent="0.2">
      <c r="A18" s="37" t="s">
        <v>155</v>
      </c>
      <c r="B18" s="37" t="s">
        <v>651</v>
      </c>
      <c r="C18" s="37" t="s">
        <v>323</v>
      </c>
      <c r="D18" s="37" t="s">
        <v>0</v>
      </c>
      <c r="E18" s="37" t="s">
        <v>156</v>
      </c>
      <c r="F18" s="37" t="s">
        <v>22</v>
      </c>
      <c r="G18" s="37" t="s">
        <v>325</v>
      </c>
      <c r="H18" s="37" t="s">
        <v>62</v>
      </c>
      <c r="I18" s="37" t="s">
        <v>157</v>
      </c>
      <c r="J18" s="38">
        <v>17168</v>
      </c>
      <c r="K18" s="39">
        <v>17168</v>
      </c>
      <c r="L18" s="38">
        <v>17168</v>
      </c>
      <c r="M18" s="37" t="s">
        <v>148</v>
      </c>
      <c r="N18" s="37" t="s">
        <v>158</v>
      </c>
      <c r="O18" s="41" t="s">
        <v>159</v>
      </c>
      <c r="P18" s="37" t="s">
        <v>160</v>
      </c>
      <c r="Q18" s="37" t="s">
        <v>161</v>
      </c>
      <c r="R18" s="37" t="s">
        <v>651</v>
      </c>
      <c r="S18" s="37" t="s">
        <v>652</v>
      </c>
      <c r="T18" s="37"/>
      <c r="U18" s="37" t="s">
        <v>29</v>
      </c>
      <c r="V18" s="37" t="s">
        <v>30</v>
      </c>
      <c r="W18" s="37" t="s">
        <v>48</v>
      </c>
      <c r="X18" s="37" t="s">
        <v>332</v>
      </c>
      <c r="Y18" s="37" t="s">
        <v>58</v>
      </c>
      <c r="Z18" s="37" t="s">
        <v>59</v>
      </c>
      <c r="AA18" s="37" t="s">
        <v>59</v>
      </c>
      <c r="AB18" s="37" t="s">
        <v>394</v>
      </c>
      <c r="AC18" s="37" t="s">
        <v>352</v>
      </c>
      <c r="AD18" s="42">
        <v>4986</v>
      </c>
      <c r="AE18" s="37"/>
      <c r="AF18" s="37" t="s">
        <v>352</v>
      </c>
    </row>
    <row r="19" spans="1:32" x14ac:dyDescent="0.2">
      <c r="A19" s="37" t="s">
        <v>162</v>
      </c>
      <c r="B19" s="37" t="s">
        <v>653</v>
      </c>
      <c r="C19" s="37" t="s">
        <v>323</v>
      </c>
      <c r="D19" s="37" t="s">
        <v>0</v>
      </c>
      <c r="E19" s="37" t="s">
        <v>163</v>
      </c>
      <c r="F19" s="37" t="s">
        <v>80</v>
      </c>
      <c r="G19" s="37" t="s">
        <v>325</v>
      </c>
      <c r="H19" s="37" t="s">
        <v>164</v>
      </c>
      <c r="I19" s="37" t="s">
        <v>157</v>
      </c>
      <c r="J19" s="38">
        <v>27485</v>
      </c>
      <c r="K19" s="39">
        <v>28095</v>
      </c>
      <c r="L19" s="38">
        <v>27485</v>
      </c>
      <c r="M19" s="37" t="s">
        <v>165</v>
      </c>
      <c r="N19" s="37" t="s">
        <v>166</v>
      </c>
      <c r="O19" s="41" t="s">
        <v>167</v>
      </c>
      <c r="P19" s="37" t="s">
        <v>168</v>
      </c>
      <c r="Q19" s="37" t="s">
        <v>169</v>
      </c>
      <c r="R19" s="37" t="s">
        <v>653</v>
      </c>
      <c r="S19" s="37" t="s">
        <v>654</v>
      </c>
      <c r="T19" s="37"/>
      <c r="U19" s="37" t="s">
        <v>29</v>
      </c>
      <c r="V19" s="37" t="s">
        <v>30</v>
      </c>
      <c r="W19" s="37" t="s">
        <v>48</v>
      </c>
      <c r="X19" s="37" t="s">
        <v>30</v>
      </c>
      <c r="Y19" s="37" t="s">
        <v>32</v>
      </c>
      <c r="Z19" s="37" t="s">
        <v>170</v>
      </c>
      <c r="AA19" s="37"/>
      <c r="AB19" s="37" t="s">
        <v>655</v>
      </c>
      <c r="AC19" s="37" t="s">
        <v>352</v>
      </c>
      <c r="AD19" s="42">
        <v>3367</v>
      </c>
      <c r="AE19" s="37"/>
      <c r="AF19" s="37" t="s">
        <v>352</v>
      </c>
    </row>
    <row r="20" spans="1:32" x14ac:dyDescent="0.2">
      <c r="A20" s="37" t="s">
        <v>171</v>
      </c>
      <c r="B20" s="37" t="s">
        <v>386</v>
      </c>
      <c r="C20" s="37" t="s">
        <v>323</v>
      </c>
      <c r="D20" s="37" t="s">
        <v>0</v>
      </c>
      <c r="E20" s="37" t="s">
        <v>172</v>
      </c>
      <c r="F20" s="37" t="s">
        <v>22</v>
      </c>
      <c r="G20" s="37" t="s">
        <v>325</v>
      </c>
      <c r="H20" s="37" t="s">
        <v>173</v>
      </c>
      <c r="I20" s="37" t="s">
        <v>5</v>
      </c>
      <c r="J20" s="38">
        <v>23621</v>
      </c>
      <c r="K20" s="39">
        <v>23621</v>
      </c>
      <c r="L20" s="38">
        <v>23621</v>
      </c>
      <c r="M20" s="37" t="s">
        <v>82</v>
      </c>
      <c r="N20" s="37" t="s">
        <v>174</v>
      </c>
      <c r="O20" s="41" t="s">
        <v>175</v>
      </c>
      <c r="P20" s="37" t="s">
        <v>176</v>
      </c>
      <c r="Q20" s="37" t="s">
        <v>177</v>
      </c>
      <c r="R20" s="37" t="s">
        <v>386</v>
      </c>
      <c r="S20" s="37" t="s">
        <v>387</v>
      </c>
      <c r="T20" s="37"/>
      <c r="U20" s="37" t="s">
        <v>29</v>
      </c>
      <c r="V20" s="37" t="s">
        <v>57</v>
      </c>
      <c r="W20" s="37" t="s">
        <v>48</v>
      </c>
      <c r="X20" s="37" t="s">
        <v>30</v>
      </c>
      <c r="Y20" s="37" t="s">
        <v>58</v>
      </c>
      <c r="Z20" s="37" t="s">
        <v>59</v>
      </c>
      <c r="AA20" s="37" t="s">
        <v>59</v>
      </c>
      <c r="AB20" s="37" t="s">
        <v>351</v>
      </c>
      <c r="AC20" s="37" t="s">
        <v>352</v>
      </c>
      <c r="AD20" s="42">
        <v>8275</v>
      </c>
      <c r="AE20" s="37"/>
      <c r="AF20" s="37" t="s">
        <v>352</v>
      </c>
    </row>
    <row r="21" spans="1:32" x14ac:dyDescent="0.2">
      <c r="A21" s="37" t="s">
        <v>178</v>
      </c>
      <c r="B21" s="37" t="s">
        <v>388</v>
      </c>
      <c r="C21" s="37" t="s">
        <v>323</v>
      </c>
      <c r="D21" s="37" t="s">
        <v>0</v>
      </c>
      <c r="E21" s="37" t="s">
        <v>179</v>
      </c>
      <c r="F21" s="37" t="s">
        <v>22</v>
      </c>
      <c r="G21" s="37" t="s">
        <v>325</v>
      </c>
      <c r="H21" s="37" t="s">
        <v>180</v>
      </c>
      <c r="I21" s="37" t="s">
        <v>5</v>
      </c>
      <c r="J21" s="38">
        <v>39995</v>
      </c>
      <c r="K21" s="39">
        <v>39995</v>
      </c>
      <c r="L21" s="38">
        <v>39995</v>
      </c>
      <c r="M21" s="37" t="s">
        <v>181</v>
      </c>
      <c r="N21" s="37" t="s">
        <v>181</v>
      </c>
      <c r="O21" s="41" t="s">
        <v>182</v>
      </c>
      <c r="P21" s="37" t="s">
        <v>183</v>
      </c>
      <c r="Q21" s="37" t="s">
        <v>184</v>
      </c>
      <c r="R21" s="37" t="s">
        <v>388</v>
      </c>
      <c r="S21" s="37" t="s">
        <v>389</v>
      </c>
      <c r="T21" s="37"/>
      <c r="U21" s="37" t="s">
        <v>29</v>
      </c>
      <c r="V21" s="37" t="s">
        <v>30</v>
      </c>
      <c r="W21" s="37" t="s">
        <v>48</v>
      </c>
      <c r="X21" s="37" t="s">
        <v>30</v>
      </c>
      <c r="Y21" s="37" t="s">
        <v>18</v>
      </c>
      <c r="Z21" s="37" t="s">
        <v>185</v>
      </c>
      <c r="AA21" s="41" t="s">
        <v>186</v>
      </c>
      <c r="AB21" s="37" t="s">
        <v>390</v>
      </c>
      <c r="AC21" s="37" t="s">
        <v>334</v>
      </c>
      <c r="AD21" s="37"/>
      <c r="AE21" s="37"/>
      <c r="AF21" s="37" t="s">
        <v>352</v>
      </c>
    </row>
    <row r="22" spans="1:32" x14ac:dyDescent="0.2">
      <c r="A22" s="37" t="s">
        <v>391</v>
      </c>
      <c r="B22" s="37" t="s">
        <v>392</v>
      </c>
      <c r="C22" s="37" t="s">
        <v>323</v>
      </c>
      <c r="D22" s="37" t="s">
        <v>0</v>
      </c>
      <c r="E22" s="37" t="s">
        <v>188</v>
      </c>
      <c r="F22" s="37" t="s">
        <v>22</v>
      </c>
      <c r="G22" s="37" t="s">
        <v>325</v>
      </c>
      <c r="H22" s="37" t="s">
        <v>189</v>
      </c>
      <c r="I22" s="37" t="s">
        <v>5</v>
      </c>
      <c r="J22" s="40">
        <v>7427</v>
      </c>
      <c r="K22" s="46">
        <v>7427</v>
      </c>
      <c r="L22" s="40">
        <v>7427</v>
      </c>
      <c r="M22" s="37" t="s">
        <v>190</v>
      </c>
      <c r="N22" s="37" t="s">
        <v>191</v>
      </c>
      <c r="O22" s="41" t="s">
        <v>192</v>
      </c>
      <c r="P22" s="37" t="s">
        <v>193</v>
      </c>
      <c r="Q22" s="37" t="s">
        <v>194</v>
      </c>
      <c r="R22" s="37" t="s">
        <v>392</v>
      </c>
      <c r="S22" s="37" t="s">
        <v>393</v>
      </c>
      <c r="T22" s="37"/>
      <c r="U22" s="37" t="s">
        <v>29</v>
      </c>
      <c r="V22" s="37" t="s">
        <v>30</v>
      </c>
      <c r="W22" s="37" t="s">
        <v>48</v>
      </c>
      <c r="X22" s="37" t="s">
        <v>30</v>
      </c>
      <c r="Y22" s="37" t="s">
        <v>58</v>
      </c>
      <c r="Z22" s="37" t="s">
        <v>59</v>
      </c>
      <c r="AA22" s="37" t="s">
        <v>59</v>
      </c>
      <c r="AB22" s="37" t="s">
        <v>394</v>
      </c>
      <c r="AC22" s="37" t="s">
        <v>352</v>
      </c>
      <c r="AD22" s="42">
        <v>19134</v>
      </c>
      <c r="AE22" s="37"/>
      <c r="AF22" s="37" t="s">
        <v>352</v>
      </c>
    </row>
    <row r="23" spans="1:32" x14ac:dyDescent="0.2">
      <c r="A23" s="37" t="s">
        <v>195</v>
      </c>
      <c r="B23" s="37" t="s">
        <v>656</v>
      </c>
      <c r="C23" s="37" t="s">
        <v>323</v>
      </c>
      <c r="D23" s="37" t="s">
        <v>0</v>
      </c>
      <c r="E23" s="37" t="s">
        <v>196</v>
      </c>
      <c r="F23" s="37"/>
      <c r="G23" s="37" t="s">
        <v>325</v>
      </c>
      <c r="H23" s="37" t="s">
        <v>195</v>
      </c>
      <c r="I23" s="37" t="s">
        <v>157</v>
      </c>
      <c r="J23" s="38">
        <v>36678</v>
      </c>
      <c r="K23" s="39">
        <v>36678</v>
      </c>
      <c r="L23" s="38">
        <v>36678</v>
      </c>
      <c r="M23" s="37" t="s">
        <v>166</v>
      </c>
      <c r="N23" s="37" t="s">
        <v>166</v>
      </c>
      <c r="O23" s="41" t="s">
        <v>197</v>
      </c>
      <c r="P23" s="37" t="s">
        <v>198</v>
      </c>
      <c r="Q23" s="37" t="s">
        <v>199</v>
      </c>
      <c r="R23" s="37" t="s">
        <v>656</v>
      </c>
      <c r="S23" s="37" t="s">
        <v>657</v>
      </c>
      <c r="T23" s="37"/>
      <c r="U23" s="37" t="s">
        <v>29</v>
      </c>
      <c r="V23" s="37" t="s">
        <v>57</v>
      </c>
      <c r="W23" s="37" t="s">
        <v>107</v>
      </c>
      <c r="X23" s="37" t="s">
        <v>30</v>
      </c>
      <c r="Y23" s="37" t="s">
        <v>32</v>
      </c>
      <c r="Z23" s="37"/>
      <c r="AA23" s="37"/>
      <c r="AB23" s="37" t="s">
        <v>658</v>
      </c>
      <c r="AC23" s="37" t="s">
        <v>352</v>
      </c>
      <c r="AD23" s="37">
        <v>193</v>
      </c>
      <c r="AE23" s="37"/>
      <c r="AF23" s="37" t="s">
        <v>352</v>
      </c>
    </row>
    <row r="24" spans="1:32" x14ac:dyDescent="0.2">
      <c r="A24" s="37" t="s">
        <v>200</v>
      </c>
      <c r="B24" s="37" t="s">
        <v>659</v>
      </c>
      <c r="C24" s="37" t="s">
        <v>323</v>
      </c>
      <c r="D24" s="37" t="s">
        <v>0</v>
      </c>
      <c r="E24" s="37" t="s">
        <v>201</v>
      </c>
      <c r="F24" s="37" t="s">
        <v>22</v>
      </c>
      <c r="G24" s="37" t="s">
        <v>325</v>
      </c>
      <c r="H24" s="37" t="s">
        <v>202</v>
      </c>
      <c r="I24" s="37" t="s">
        <v>157</v>
      </c>
      <c r="J24" s="38">
        <v>16072</v>
      </c>
      <c r="K24" s="39">
        <v>16072</v>
      </c>
      <c r="L24" s="38">
        <v>16072</v>
      </c>
      <c r="M24" s="37" t="s">
        <v>203</v>
      </c>
      <c r="N24" s="37" t="s">
        <v>204</v>
      </c>
      <c r="O24" s="41" t="s">
        <v>205</v>
      </c>
      <c r="P24" s="37" t="s">
        <v>206</v>
      </c>
      <c r="Q24" s="37" t="s">
        <v>207</v>
      </c>
      <c r="R24" s="37" t="s">
        <v>659</v>
      </c>
      <c r="S24" s="37" t="s">
        <v>660</v>
      </c>
      <c r="T24" s="37"/>
      <c r="U24" s="37" t="s">
        <v>29</v>
      </c>
      <c r="V24" s="37" t="s">
        <v>30</v>
      </c>
      <c r="W24" s="37" t="s">
        <v>48</v>
      </c>
      <c r="X24" s="37"/>
      <c r="Y24" s="37" t="s">
        <v>58</v>
      </c>
      <c r="Z24" s="37"/>
      <c r="AA24" s="37"/>
      <c r="AB24" s="37" t="s">
        <v>333</v>
      </c>
      <c r="AC24" s="37" t="s">
        <v>352</v>
      </c>
      <c r="AD24" s="42">
        <v>6684</v>
      </c>
      <c r="AE24" s="37"/>
      <c r="AF24" s="37" t="s">
        <v>352</v>
      </c>
    </row>
    <row r="25" spans="1:32" x14ac:dyDescent="0.2">
      <c r="A25" s="37" t="s">
        <v>208</v>
      </c>
      <c r="B25" s="37" t="s">
        <v>395</v>
      </c>
      <c r="C25" s="37" t="s">
        <v>323</v>
      </c>
      <c r="D25" s="37" t="s">
        <v>0</v>
      </c>
      <c r="E25" s="37" t="s">
        <v>209</v>
      </c>
      <c r="F25" s="37" t="s">
        <v>22</v>
      </c>
      <c r="G25" s="37" t="s">
        <v>325</v>
      </c>
      <c r="H25" s="37" t="s">
        <v>189</v>
      </c>
      <c r="I25" s="37" t="s">
        <v>5</v>
      </c>
      <c r="J25" s="38">
        <v>37165</v>
      </c>
      <c r="K25" s="39">
        <v>37165</v>
      </c>
      <c r="L25" s="38">
        <v>37165</v>
      </c>
      <c r="M25" s="37" t="s">
        <v>210</v>
      </c>
      <c r="N25" s="37" t="s">
        <v>211</v>
      </c>
      <c r="O25" s="41" t="s">
        <v>212</v>
      </c>
      <c r="P25" s="37" t="s">
        <v>213</v>
      </c>
      <c r="Q25" s="37" t="s">
        <v>214</v>
      </c>
      <c r="R25" s="37" t="s">
        <v>395</v>
      </c>
      <c r="S25" s="37" t="s">
        <v>396</v>
      </c>
      <c r="T25" s="37"/>
      <c r="U25" s="37" t="s">
        <v>29</v>
      </c>
      <c r="V25" s="37" t="s">
        <v>30</v>
      </c>
      <c r="W25" s="37" t="s">
        <v>31</v>
      </c>
      <c r="X25" s="37" t="s">
        <v>30</v>
      </c>
      <c r="Y25" s="37" t="s">
        <v>58</v>
      </c>
      <c r="Z25" s="37" t="s">
        <v>215</v>
      </c>
      <c r="AA25" s="41" t="s">
        <v>216</v>
      </c>
      <c r="AB25" s="37" t="s">
        <v>333</v>
      </c>
      <c r="AC25" s="37" t="s">
        <v>352</v>
      </c>
      <c r="AD25" s="37">
        <v>386</v>
      </c>
      <c r="AE25" s="37"/>
      <c r="AF25" s="37" t="s">
        <v>352</v>
      </c>
    </row>
    <row r="26" spans="1:32" x14ac:dyDescent="0.2">
      <c r="A26" s="37" t="s">
        <v>217</v>
      </c>
      <c r="B26" s="37" t="s">
        <v>661</v>
      </c>
      <c r="C26" s="37" t="s">
        <v>323</v>
      </c>
      <c r="D26" s="37" t="s">
        <v>0</v>
      </c>
      <c r="E26" s="37" t="s">
        <v>218</v>
      </c>
      <c r="F26" s="37" t="s">
        <v>80</v>
      </c>
      <c r="G26" s="37" t="s">
        <v>325</v>
      </c>
      <c r="H26" s="37" t="s">
        <v>219</v>
      </c>
      <c r="I26" s="37" t="s">
        <v>157</v>
      </c>
      <c r="J26" s="38">
        <v>9133</v>
      </c>
      <c r="K26" s="39">
        <v>17227</v>
      </c>
      <c r="L26" s="38">
        <v>9133</v>
      </c>
      <c r="M26" s="37" t="s">
        <v>220</v>
      </c>
      <c r="N26" s="37" t="s">
        <v>221</v>
      </c>
      <c r="O26" s="41" t="s">
        <v>222</v>
      </c>
      <c r="P26" s="37" t="s">
        <v>223</v>
      </c>
      <c r="Q26" s="37" t="s">
        <v>224</v>
      </c>
      <c r="R26" s="37" t="s">
        <v>661</v>
      </c>
      <c r="S26" s="37" t="s">
        <v>662</v>
      </c>
      <c r="T26" s="37"/>
      <c r="U26" s="37" t="s">
        <v>29</v>
      </c>
      <c r="V26" s="37" t="s">
        <v>30</v>
      </c>
      <c r="W26" s="37" t="s">
        <v>225</v>
      </c>
      <c r="X26" s="37" t="s">
        <v>30</v>
      </c>
      <c r="Y26" s="37" t="s">
        <v>58</v>
      </c>
      <c r="Z26" s="37" t="s">
        <v>226</v>
      </c>
      <c r="AA26" s="41" t="s">
        <v>227</v>
      </c>
      <c r="AB26" s="37" t="s">
        <v>394</v>
      </c>
      <c r="AC26" s="37" t="s">
        <v>352</v>
      </c>
      <c r="AD26" s="42">
        <v>6881</v>
      </c>
      <c r="AE26" s="37"/>
      <c r="AF26" s="37" t="s">
        <v>352</v>
      </c>
    </row>
    <row r="27" spans="1:32" x14ac:dyDescent="0.2">
      <c r="A27" s="37" t="s">
        <v>228</v>
      </c>
      <c r="B27" s="37" t="s">
        <v>397</v>
      </c>
      <c r="C27" s="37" t="s">
        <v>323</v>
      </c>
      <c r="D27" s="37" t="s">
        <v>0</v>
      </c>
      <c r="E27" s="37" t="s">
        <v>229</v>
      </c>
      <c r="F27" s="37" t="s">
        <v>22</v>
      </c>
      <c r="G27" s="37" t="s">
        <v>325</v>
      </c>
      <c r="H27" s="37" t="s">
        <v>230</v>
      </c>
      <c r="I27" s="37" t="s">
        <v>5</v>
      </c>
      <c r="J27" s="38">
        <v>16862</v>
      </c>
      <c r="K27" s="39">
        <v>16862</v>
      </c>
      <c r="L27" s="38">
        <v>16862</v>
      </c>
      <c r="M27" s="37" t="s">
        <v>231</v>
      </c>
      <c r="N27" s="37" t="s">
        <v>232</v>
      </c>
      <c r="O27" s="41" t="s">
        <v>233</v>
      </c>
      <c r="P27" s="37" t="s">
        <v>234</v>
      </c>
      <c r="Q27" s="37" t="s">
        <v>235</v>
      </c>
      <c r="R27" s="37" t="s">
        <v>397</v>
      </c>
      <c r="S27" s="37" t="s">
        <v>398</v>
      </c>
      <c r="T27" s="37"/>
      <c r="U27" s="37" t="s">
        <v>29</v>
      </c>
      <c r="V27" s="37" t="s">
        <v>30</v>
      </c>
      <c r="W27" s="37" t="s">
        <v>48</v>
      </c>
      <c r="X27" s="37" t="s">
        <v>30</v>
      </c>
      <c r="Y27" s="37" t="s">
        <v>32</v>
      </c>
      <c r="Z27" s="37" t="s">
        <v>236</v>
      </c>
      <c r="AA27" s="41" t="s">
        <v>237</v>
      </c>
      <c r="AB27" s="37" t="s">
        <v>399</v>
      </c>
      <c r="AC27" s="37" t="s">
        <v>400</v>
      </c>
      <c r="AD27" s="42">
        <v>10201</v>
      </c>
      <c r="AE27" s="37"/>
      <c r="AF27" s="37" t="s">
        <v>352</v>
      </c>
    </row>
    <row r="28" spans="1:32" x14ac:dyDescent="0.2">
      <c r="A28" s="37" t="s">
        <v>238</v>
      </c>
      <c r="B28" s="37" t="s">
        <v>663</v>
      </c>
      <c r="C28" s="37" t="s">
        <v>323</v>
      </c>
      <c r="D28" s="37" t="s">
        <v>0</v>
      </c>
      <c r="E28" s="37" t="s">
        <v>239</v>
      </c>
      <c r="F28" s="37" t="s">
        <v>22</v>
      </c>
      <c r="G28" s="37" t="s">
        <v>325</v>
      </c>
      <c r="H28" s="37" t="s">
        <v>62</v>
      </c>
      <c r="I28" s="37" t="s">
        <v>157</v>
      </c>
      <c r="J28" s="38">
        <v>33664</v>
      </c>
      <c r="K28" s="39">
        <v>33664</v>
      </c>
      <c r="L28" s="38">
        <v>33664</v>
      </c>
      <c r="M28" s="37" t="s">
        <v>63</v>
      </c>
      <c r="N28" s="37" t="s">
        <v>240</v>
      </c>
      <c r="O28" s="41" t="s">
        <v>241</v>
      </c>
      <c r="P28" s="37" t="s">
        <v>242</v>
      </c>
      <c r="Q28" s="37" t="s">
        <v>243</v>
      </c>
      <c r="R28" s="37" t="s">
        <v>663</v>
      </c>
      <c r="S28" s="37" t="s">
        <v>664</v>
      </c>
      <c r="T28" s="37"/>
      <c r="U28" s="37" t="s">
        <v>29</v>
      </c>
      <c r="V28" s="37" t="s">
        <v>30</v>
      </c>
      <c r="W28" s="37" t="s">
        <v>244</v>
      </c>
      <c r="X28" s="37" t="s">
        <v>30</v>
      </c>
      <c r="Y28" s="37" t="s">
        <v>58</v>
      </c>
      <c r="Z28" s="37" t="s">
        <v>59</v>
      </c>
      <c r="AA28" s="37" t="s">
        <v>59</v>
      </c>
      <c r="AB28" s="37" t="s">
        <v>394</v>
      </c>
      <c r="AC28" s="37" t="s">
        <v>352</v>
      </c>
      <c r="AD28" s="42">
        <v>1779</v>
      </c>
      <c r="AE28" s="37"/>
      <c r="AF28" s="37" t="s">
        <v>352</v>
      </c>
    </row>
    <row r="29" spans="1:32" x14ac:dyDescent="0.2">
      <c r="A29" s="21" t="s">
        <v>353</v>
      </c>
      <c r="B29" s="21" t="s">
        <v>354</v>
      </c>
      <c r="C29" s="21" t="s">
        <v>323</v>
      </c>
      <c r="D29" s="21" t="s">
        <v>0</v>
      </c>
      <c r="E29" s="21" t="s">
        <v>355</v>
      </c>
      <c r="F29" s="21" t="s">
        <v>22</v>
      </c>
      <c r="G29" s="21" t="s">
        <v>325</v>
      </c>
      <c r="H29" s="21" t="s">
        <v>51</v>
      </c>
      <c r="I29" s="21" t="s">
        <v>5</v>
      </c>
      <c r="J29" s="22" t="s">
        <v>356</v>
      </c>
      <c r="K29" s="23" t="s">
        <v>357</v>
      </c>
      <c r="L29" s="22" t="s">
        <v>356</v>
      </c>
      <c r="M29" s="21" t="s">
        <v>358</v>
      </c>
      <c r="N29" s="21" t="s">
        <v>359</v>
      </c>
      <c r="O29" s="24" t="s">
        <v>360</v>
      </c>
      <c r="P29" s="21" t="s">
        <v>361</v>
      </c>
      <c r="Q29" s="21" t="s">
        <v>362</v>
      </c>
      <c r="R29" s="21" t="s">
        <v>354</v>
      </c>
      <c r="S29" s="21" t="s">
        <v>363</v>
      </c>
      <c r="T29" s="21"/>
      <c r="U29" s="21" t="s">
        <v>29</v>
      </c>
      <c r="V29" s="21" t="s">
        <v>30</v>
      </c>
      <c r="W29" s="21" t="s">
        <v>665</v>
      </c>
      <c r="X29" s="21" t="s">
        <v>30</v>
      </c>
      <c r="Y29" s="21" t="s">
        <v>58</v>
      </c>
      <c r="Z29" s="21"/>
      <c r="AA29" s="21"/>
      <c r="AB29" s="21" t="s">
        <v>365</v>
      </c>
      <c r="AC29" s="21"/>
      <c r="AD29" s="25">
        <v>368891</v>
      </c>
      <c r="AE29" s="21"/>
      <c r="AF29" s="21" t="s">
        <v>336</v>
      </c>
    </row>
  </sheetData>
  <hyperlinks>
    <hyperlink ref="O2" r:id="rId1" xr:uid="{00000000-0004-0000-0600-000000000000}"/>
    <hyperlink ref="O3" r:id="rId2" xr:uid="{00000000-0004-0000-0600-000001000000}"/>
    <hyperlink ref="AA3" r:id="rId3" xr:uid="{00000000-0004-0000-0600-000002000000}"/>
    <hyperlink ref="O4" r:id="rId4" xr:uid="{00000000-0004-0000-0600-000003000000}"/>
    <hyperlink ref="AA4" r:id="rId5" xr:uid="{00000000-0004-0000-0600-000004000000}"/>
    <hyperlink ref="O5" r:id="rId6" xr:uid="{00000000-0004-0000-0600-000005000000}"/>
    <hyperlink ref="AA5" r:id="rId7" xr:uid="{00000000-0004-0000-0600-000006000000}"/>
    <hyperlink ref="O6" r:id="rId8" xr:uid="{00000000-0004-0000-0600-000007000000}"/>
    <hyperlink ref="O7" r:id="rId9" xr:uid="{00000000-0004-0000-0600-000008000000}"/>
    <hyperlink ref="AA7" r:id="rId10" xr:uid="{00000000-0004-0000-0600-000009000000}"/>
    <hyperlink ref="O8" r:id="rId11" xr:uid="{00000000-0004-0000-0600-00000A000000}"/>
    <hyperlink ref="O9" r:id="rId12" xr:uid="{00000000-0004-0000-0600-00000B000000}"/>
    <hyperlink ref="AA9" r:id="rId13" xr:uid="{00000000-0004-0000-0600-00000C000000}"/>
    <hyperlink ref="O10" r:id="rId14" xr:uid="{00000000-0004-0000-0600-00000D000000}"/>
    <hyperlink ref="AA10" r:id="rId15" xr:uid="{00000000-0004-0000-0600-00000E000000}"/>
    <hyperlink ref="O11" r:id="rId16" xr:uid="{00000000-0004-0000-0600-00000F000000}"/>
    <hyperlink ref="O12" r:id="rId17" xr:uid="{00000000-0004-0000-0600-000010000000}"/>
    <hyperlink ref="AA12" r:id="rId18" xr:uid="{00000000-0004-0000-0600-000011000000}"/>
    <hyperlink ref="O13" r:id="rId19" xr:uid="{00000000-0004-0000-0600-000012000000}"/>
    <hyperlink ref="AA13" r:id="rId20" xr:uid="{00000000-0004-0000-0600-000013000000}"/>
    <hyperlink ref="O14" r:id="rId21" xr:uid="{00000000-0004-0000-0600-000014000000}"/>
    <hyperlink ref="AA14" r:id="rId22" xr:uid="{00000000-0004-0000-0600-000015000000}"/>
    <hyperlink ref="O15" r:id="rId23" xr:uid="{00000000-0004-0000-0600-000016000000}"/>
    <hyperlink ref="AA15" r:id="rId24" xr:uid="{00000000-0004-0000-0600-000017000000}"/>
    <hyperlink ref="O16" r:id="rId25" xr:uid="{00000000-0004-0000-0600-000018000000}"/>
    <hyperlink ref="AA16" r:id="rId26" xr:uid="{00000000-0004-0000-0600-000019000000}"/>
    <hyperlink ref="O18" r:id="rId27" xr:uid="{00000000-0004-0000-0600-00001A000000}"/>
    <hyperlink ref="O19" r:id="rId28" xr:uid="{00000000-0004-0000-0600-00001B000000}"/>
    <hyperlink ref="O20" r:id="rId29" xr:uid="{00000000-0004-0000-0600-00001C000000}"/>
    <hyperlink ref="O21" r:id="rId30" xr:uid="{00000000-0004-0000-0600-00001D000000}"/>
    <hyperlink ref="AA21" r:id="rId31" xr:uid="{00000000-0004-0000-0600-00001E000000}"/>
    <hyperlink ref="O22" r:id="rId32" xr:uid="{00000000-0004-0000-0600-00001F000000}"/>
    <hyperlink ref="O23" r:id="rId33" xr:uid="{00000000-0004-0000-0600-000020000000}"/>
    <hyperlink ref="O24" r:id="rId34" xr:uid="{00000000-0004-0000-0600-000021000000}"/>
    <hyperlink ref="O25" r:id="rId35" xr:uid="{00000000-0004-0000-0600-000022000000}"/>
    <hyperlink ref="AA25" r:id="rId36" xr:uid="{00000000-0004-0000-0600-000023000000}"/>
    <hyperlink ref="O26" r:id="rId37" xr:uid="{00000000-0004-0000-0600-000024000000}"/>
    <hyperlink ref="AA26" r:id="rId38" xr:uid="{00000000-0004-0000-0600-000025000000}"/>
    <hyperlink ref="O27" r:id="rId39" xr:uid="{00000000-0004-0000-0600-000026000000}"/>
    <hyperlink ref="AA27" r:id="rId40" xr:uid="{00000000-0004-0000-0600-000027000000}"/>
    <hyperlink ref="O28" r:id="rId41" xr:uid="{00000000-0004-0000-0600-000028000000}"/>
    <hyperlink ref="O29" r:id="rId42" xr:uid="{00000000-0004-0000-0600-000029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M71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2.75" customHeight="1" x14ac:dyDescent="0.2"/>
  <cols>
    <col min="1" max="1" width="37" customWidth="1"/>
    <col min="2" max="2" width="16.85546875" customWidth="1"/>
    <col min="3" max="3" width="27.42578125" customWidth="1"/>
    <col min="4" max="4" width="33.85546875" customWidth="1"/>
    <col min="5" max="5" width="14.7109375" customWidth="1"/>
    <col min="6" max="6" width="11.42578125" hidden="1" customWidth="1"/>
    <col min="7" max="7" width="12.7109375" customWidth="1"/>
    <col min="8" max="8" width="26.140625" customWidth="1"/>
    <col min="9" max="11" width="12.140625" customWidth="1"/>
    <col min="12" max="12" width="13.28515625" customWidth="1"/>
    <col min="13" max="13" width="11.42578125" customWidth="1"/>
  </cols>
  <sheetData>
    <row r="1" spans="1:13" ht="27.75" customHeight="1" x14ac:dyDescent="0.2">
      <c r="A1" s="47" t="s">
        <v>666</v>
      </c>
      <c r="B1" s="47" t="s">
        <v>2</v>
      </c>
      <c r="C1" s="47" t="s">
        <v>11</v>
      </c>
      <c r="D1" s="47" t="s">
        <v>366</v>
      </c>
      <c r="E1" s="47" t="s">
        <v>667</v>
      </c>
      <c r="F1" s="47" t="s">
        <v>13</v>
      </c>
      <c r="G1" s="47" t="s">
        <v>309</v>
      </c>
      <c r="H1" s="47" t="s">
        <v>4</v>
      </c>
      <c r="I1" s="47" t="s">
        <v>16</v>
      </c>
      <c r="J1" s="47" t="s">
        <v>668</v>
      </c>
      <c r="K1" s="47" t="s">
        <v>669</v>
      </c>
      <c r="L1" s="48" t="s">
        <v>670</v>
      </c>
      <c r="M1" s="47" t="s">
        <v>320</v>
      </c>
    </row>
    <row r="2" spans="1:13" x14ac:dyDescent="0.2">
      <c r="A2" s="49" t="s">
        <v>178</v>
      </c>
      <c r="B2" s="49" t="s">
        <v>179</v>
      </c>
      <c r="C2" s="50" t="str">
        <f>HYPERLINK("http://jnis.bmj.com/","http://jnis.bmj.com")</f>
        <v>http://jnis.bmj.com</v>
      </c>
      <c r="D2" s="51" t="s">
        <v>671</v>
      </c>
      <c r="E2" s="49" t="s">
        <v>30</v>
      </c>
      <c r="F2" s="49" t="s">
        <v>184</v>
      </c>
      <c r="G2" s="49" t="s">
        <v>388</v>
      </c>
      <c r="H2" s="49" t="s">
        <v>180</v>
      </c>
      <c r="I2" s="49" t="s">
        <v>48</v>
      </c>
      <c r="J2" s="49">
        <v>3.524</v>
      </c>
      <c r="K2" s="49" t="s">
        <v>672</v>
      </c>
      <c r="L2" s="52" t="s">
        <v>673</v>
      </c>
      <c r="M2" s="49" t="s">
        <v>352</v>
      </c>
    </row>
    <row r="3" spans="1:13" x14ac:dyDescent="0.2">
      <c r="A3" s="49" t="s">
        <v>187</v>
      </c>
      <c r="B3" s="49" t="s">
        <v>188</v>
      </c>
      <c r="C3" s="50" t="str">
        <f>HYPERLINK("http://jnnp.bmj.com/","http://jnnp.bmj.com")</f>
        <v>http://jnnp.bmj.com</v>
      </c>
      <c r="D3" s="51" t="s">
        <v>671</v>
      </c>
      <c r="E3" s="49" t="s">
        <v>30</v>
      </c>
      <c r="F3" s="49" t="s">
        <v>194</v>
      </c>
      <c r="G3" s="49" t="s">
        <v>392</v>
      </c>
      <c r="H3" s="49" t="s">
        <v>189</v>
      </c>
      <c r="I3" s="49" t="s">
        <v>48</v>
      </c>
      <c r="J3" s="49">
        <v>7.1440000000000001</v>
      </c>
      <c r="K3" s="49" t="s">
        <v>674</v>
      </c>
      <c r="L3" s="52" t="s">
        <v>675</v>
      </c>
      <c r="M3" s="49" t="s">
        <v>352</v>
      </c>
    </row>
    <row r="4" spans="1:13" x14ac:dyDescent="0.2">
      <c r="A4" s="49" t="s">
        <v>208</v>
      </c>
      <c r="B4" s="49" t="s">
        <v>209</v>
      </c>
      <c r="C4" s="53" t="str">
        <f>HYPERLINK("http://pn.bmj.com","http://pn.bmj.com")</f>
        <v>http://pn.bmj.com</v>
      </c>
      <c r="D4" s="51" t="s">
        <v>671</v>
      </c>
      <c r="E4" s="49" t="s">
        <v>30</v>
      </c>
      <c r="F4" s="49" t="s">
        <v>214</v>
      </c>
      <c r="G4" s="49" t="s">
        <v>395</v>
      </c>
      <c r="H4" s="49" t="s">
        <v>189</v>
      </c>
      <c r="I4" s="49" t="s">
        <v>31</v>
      </c>
      <c r="J4" s="49"/>
      <c r="K4" s="49"/>
      <c r="L4" s="52" t="s">
        <v>676</v>
      </c>
      <c r="M4" s="49" t="s">
        <v>352</v>
      </c>
    </row>
    <row r="5" spans="1:13" x14ac:dyDescent="0.2">
      <c r="A5" s="49" t="s">
        <v>70</v>
      </c>
      <c r="B5" s="49" t="s">
        <v>71</v>
      </c>
      <c r="C5" s="50" t="str">
        <f>HYPERLINK("http://bjo.bmj.com/","http://bjo.bmj.com")</f>
        <v>http://bjo.bmj.com</v>
      </c>
      <c r="D5" s="51" t="s">
        <v>677</v>
      </c>
      <c r="E5" s="49" t="s">
        <v>30</v>
      </c>
      <c r="F5" s="49" t="s">
        <v>77</v>
      </c>
      <c r="G5" s="49" t="s">
        <v>638</v>
      </c>
      <c r="H5" s="49" t="s">
        <v>72</v>
      </c>
      <c r="I5" s="49" t="s">
        <v>48</v>
      </c>
      <c r="J5" s="49">
        <v>3.3839999999999999</v>
      </c>
      <c r="K5" s="49" t="s">
        <v>678</v>
      </c>
      <c r="L5" s="52" t="s">
        <v>679</v>
      </c>
      <c r="M5" s="49" t="s">
        <v>352</v>
      </c>
    </row>
    <row r="6" spans="1:13" x14ac:dyDescent="0.2">
      <c r="A6" s="49" t="s">
        <v>78</v>
      </c>
      <c r="B6" s="49" t="s">
        <v>79</v>
      </c>
      <c r="C6" s="50" t="str">
        <f>HYPERLINK("http://bjsm.bmj.com/","http://bjsm.bmj.com")</f>
        <v>http://bjsm.bmj.com</v>
      </c>
      <c r="D6" s="51" t="s">
        <v>677</v>
      </c>
      <c r="E6" s="49" t="s">
        <v>30</v>
      </c>
      <c r="F6" s="49" t="s">
        <v>86</v>
      </c>
      <c r="G6" s="49" t="s">
        <v>640</v>
      </c>
      <c r="H6" s="49" t="s">
        <v>81</v>
      </c>
      <c r="I6" s="49" t="s">
        <v>87</v>
      </c>
      <c r="J6" s="49">
        <v>7.867</v>
      </c>
      <c r="K6" s="49" t="s">
        <v>680</v>
      </c>
      <c r="L6" s="52" t="s">
        <v>681</v>
      </c>
      <c r="M6" s="49" t="s">
        <v>352</v>
      </c>
    </row>
    <row r="7" spans="1:13" x14ac:dyDescent="0.2">
      <c r="A7" s="49" t="s">
        <v>155</v>
      </c>
      <c r="B7" s="49" t="s">
        <v>156</v>
      </c>
      <c r="C7" s="50" t="str">
        <f>HYPERLINK("http://jech.bmj.com/","http://jech.bmj.com")</f>
        <v>http://jech.bmj.com</v>
      </c>
      <c r="D7" s="51" t="s">
        <v>677</v>
      </c>
      <c r="E7" s="49" t="s">
        <v>30</v>
      </c>
      <c r="F7" s="49" t="s">
        <v>161</v>
      </c>
      <c r="G7" s="49" t="s">
        <v>651</v>
      </c>
      <c r="H7" s="49" t="s">
        <v>682</v>
      </c>
      <c r="I7" s="49" t="s">
        <v>48</v>
      </c>
      <c r="J7" s="49">
        <v>3.9729999999999999</v>
      </c>
      <c r="K7" s="49" t="s">
        <v>683</v>
      </c>
      <c r="L7" s="52" t="s">
        <v>684</v>
      </c>
      <c r="M7" s="49" t="s">
        <v>352</v>
      </c>
    </row>
    <row r="8" spans="1:13" x14ac:dyDescent="0.2">
      <c r="A8" s="49" t="s">
        <v>162</v>
      </c>
      <c r="B8" s="49" t="s">
        <v>163</v>
      </c>
      <c r="C8" s="50" t="str">
        <f>HYPERLINK("http://jme.bmj.com/","http://jme.bmj.com")</f>
        <v>http://jme.bmj.com</v>
      </c>
      <c r="D8" s="51" t="s">
        <v>677</v>
      </c>
      <c r="E8" s="49" t="s">
        <v>30</v>
      </c>
      <c r="F8" s="49" t="s">
        <v>169</v>
      </c>
      <c r="G8" s="49" t="s">
        <v>653</v>
      </c>
      <c r="H8" s="49" t="s">
        <v>164</v>
      </c>
      <c r="I8" s="49" t="s">
        <v>48</v>
      </c>
      <c r="J8" s="49">
        <v>1.889</v>
      </c>
      <c r="K8" s="49" t="s">
        <v>685</v>
      </c>
      <c r="L8" s="52" t="s">
        <v>686</v>
      </c>
      <c r="M8" s="49" t="s">
        <v>352</v>
      </c>
    </row>
    <row r="9" spans="1:13" x14ac:dyDescent="0.2">
      <c r="A9" s="49" t="s">
        <v>195</v>
      </c>
      <c r="B9" s="49" t="s">
        <v>196</v>
      </c>
      <c r="C9" s="50" t="str">
        <f>HYPERLINK("http://mh.bmj.com/","http://mh.bmj.com")</f>
        <v>http://mh.bmj.com</v>
      </c>
      <c r="D9" s="51" t="s">
        <v>677</v>
      </c>
      <c r="E9" s="49" t="s">
        <v>30</v>
      </c>
      <c r="F9" s="49" t="s">
        <v>199</v>
      </c>
      <c r="G9" s="49" t="s">
        <v>656</v>
      </c>
      <c r="H9" s="49" t="s">
        <v>195</v>
      </c>
      <c r="I9" s="49" t="s">
        <v>687</v>
      </c>
      <c r="J9" s="49"/>
      <c r="K9" s="49"/>
      <c r="L9" s="52" t="s">
        <v>688</v>
      </c>
      <c r="M9" s="49" t="s">
        <v>352</v>
      </c>
    </row>
    <row r="10" spans="1:13" x14ac:dyDescent="0.2">
      <c r="A10" s="49" t="s">
        <v>20</v>
      </c>
      <c r="B10" s="49" t="s">
        <v>21</v>
      </c>
      <c r="C10" s="50" t="str">
        <f>HYPERLINK("http://ep.bmj.com/","http://ep.bmj.com")</f>
        <v>http://ep.bmj.com</v>
      </c>
      <c r="D10" s="49" t="s">
        <v>689</v>
      </c>
      <c r="E10" s="49" t="s">
        <v>30</v>
      </c>
      <c r="F10" s="49" t="s">
        <v>28</v>
      </c>
      <c r="G10" s="49" t="s">
        <v>368</v>
      </c>
      <c r="H10" s="49" t="s">
        <v>23</v>
      </c>
      <c r="I10" s="49" t="s">
        <v>31</v>
      </c>
      <c r="J10" s="49">
        <v>1.59</v>
      </c>
      <c r="K10" s="49" t="s">
        <v>690</v>
      </c>
      <c r="L10" s="52" t="s">
        <v>691</v>
      </c>
      <c r="M10" s="49" t="s">
        <v>352</v>
      </c>
    </row>
    <row r="11" spans="1:13" x14ac:dyDescent="0.2">
      <c r="A11" s="49" t="s">
        <v>34</v>
      </c>
      <c r="B11" s="49" t="s">
        <v>35</v>
      </c>
      <c r="C11" s="50" t="str">
        <f>HYPERLINK("http://fn.bmj.com/","http://fn.bmj.com")</f>
        <v>http://fn.bmj.com</v>
      </c>
      <c r="D11" s="49" t="s">
        <v>689</v>
      </c>
      <c r="E11" s="49" t="s">
        <v>30</v>
      </c>
      <c r="F11" s="49" t="s">
        <v>40</v>
      </c>
      <c r="G11" s="49" t="s">
        <v>372</v>
      </c>
      <c r="H11" s="49" t="s">
        <v>23</v>
      </c>
      <c r="I11" s="49" t="s">
        <v>31</v>
      </c>
      <c r="J11" s="49">
        <v>3.9529999999999998</v>
      </c>
      <c r="K11" s="49" t="s">
        <v>692</v>
      </c>
      <c r="L11" s="52" t="s">
        <v>693</v>
      </c>
      <c r="M11" s="49" t="s">
        <v>352</v>
      </c>
    </row>
    <row r="12" spans="1:13" x14ac:dyDescent="0.2">
      <c r="A12" s="49" t="s">
        <v>42</v>
      </c>
      <c r="B12" s="49" t="s">
        <v>43</v>
      </c>
      <c r="C12" s="54" t="s">
        <v>694</v>
      </c>
      <c r="D12" s="49" t="s">
        <v>689</v>
      </c>
      <c r="E12" s="49" t="s">
        <v>30</v>
      </c>
      <c r="F12" s="49" t="s">
        <v>47</v>
      </c>
      <c r="G12" s="49" t="s">
        <v>373</v>
      </c>
      <c r="H12" s="49" t="s">
        <v>23</v>
      </c>
      <c r="I12" s="49" t="s">
        <v>48</v>
      </c>
      <c r="J12" s="49">
        <v>3.258</v>
      </c>
      <c r="K12" s="49" t="s">
        <v>695</v>
      </c>
      <c r="L12" s="52" t="s">
        <v>696</v>
      </c>
      <c r="M12" s="49" t="s">
        <v>352</v>
      </c>
    </row>
    <row r="13" spans="1:13" x14ac:dyDescent="0.2">
      <c r="A13" s="49" t="s">
        <v>49</v>
      </c>
      <c r="B13" s="49" t="s">
        <v>50</v>
      </c>
      <c r="C13" s="50" t="str">
        <f>HYPERLINK("http://ebm.bmj.com/","http://ebm.bmj.com")</f>
        <v>http://ebm.bmj.com</v>
      </c>
      <c r="D13" s="51" t="s">
        <v>697</v>
      </c>
      <c r="E13" s="49" t="s">
        <v>30</v>
      </c>
      <c r="F13" s="51" t="s">
        <v>56</v>
      </c>
      <c r="G13" s="51" t="s">
        <v>636</v>
      </c>
      <c r="H13" s="49" t="s">
        <v>51</v>
      </c>
      <c r="I13" s="49" t="s">
        <v>31</v>
      </c>
      <c r="J13" s="49"/>
      <c r="K13" s="49"/>
      <c r="L13" s="52" t="s">
        <v>698</v>
      </c>
      <c r="M13" s="49" t="s">
        <v>352</v>
      </c>
    </row>
    <row r="14" spans="1:13" x14ac:dyDescent="0.2">
      <c r="A14" s="49" t="s">
        <v>699</v>
      </c>
      <c r="B14" s="49" t="s">
        <v>700</v>
      </c>
      <c r="C14" s="50" t="str">
        <f>HYPERLINK("http://pmj.bmj.com/","http://pmj.bmj.com")</f>
        <v>http://pmj.bmj.com</v>
      </c>
      <c r="D14" s="51" t="s">
        <v>697</v>
      </c>
      <c r="E14" s="49" t="s">
        <v>30</v>
      </c>
      <c r="F14" s="49" t="s">
        <v>701</v>
      </c>
      <c r="G14" s="49" t="s">
        <v>702</v>
      </c>
      <c r="H14" s="49" t="s">
        <v>51</v>
      </c>
      <c r="I14" s="49" t="s">
        <v>48</v>
      </c>
      <c r="J14" s="49">
        <v>2.0779999999999998</v>
      </c>
      <c r="K14" s="49" t="s">
        <v>703</v>
      </c>
      <c r="L14" s="52" t="s">
        <v>704</v>
      </c>
      <c r="M14" s="49" t="s">
        <v>352</v>
      </c>
    </row>
    <row r="15" spans="1:13" x14ac:dyDescent="0.2">
      <c r="A15" s="49" t="s">
        <v>627</v>
      </c>
      <c r="B15" s="49" t="s">
        <v>629</v>
      </c>
      <c r="C15" s="50" t="str">
        <f>HYPERLINK("http://ard.bmj.com/","http://ard.bmj.com")</f>
        <v>http://ard.bmj.com</v>
      </c>
      <c r="D15" s="51" t="s">
        <v>705</v>
      </c>
      <c r="E15" s="49" t="s">
        <v>30</v>
      </c>
      <c r="F15" s="49" t="s">
        <v>634</v>
      </c>
      <c r="G15" s="49" t="s">
        <v>628</v>
      </c>
      <c r="H15" s="49" t="s">
        <v>564</v>
      </c>
      <c r="I15" s="49" t="s">
        <v>48</v>
      </c>
      <c r="J15" s="49">
        <v>12.35</v>
      </c>
      <c r="K15" s="49" t="s">
        <v>706</v>
      </c>
      <c r="L15" s="52" t="s">
        <v>707</v>
      </c>
      <c r="M15" s="49" t="s">
        <v>352</v>
      </c>
    </row>
    <row r="16" spans="1:13" x14ac:dyDescent="0.2">
      <c r="A16" s="49" t="s">
        <v>126</v>
      </c>
      <c r="B16" s="49" t="s">
        <v>127</v>
      </c>
      <c r="C16" s="50" t="str">
        <f>HYPERLINK("http://heart.bmj.com/","http://heart.bmj.com")</f>
        <v>http://heart.bmj.com</v>
      </c>
      <c r="D16" s="51" t="s">
        <v>705</v>
      </c>
      <c r="E16" s="49" t="s">
        <v>30</v>
      </c>
      <c r="F16" s="49" t="s">
        <v>133</v>
      </c>
      <c r="G16" s="49" t="s">
        <v>642</v>
      </c>
      <c r="H16" s="49" t="s">
        <v>128</v>
      </c>
      <c r="I16" s="49" t="s">
        <v>87</v>
      </c>
      <c r="J16" s="49">
        <v>5.42</v>
      </c>
      <c r="K16" s="49" t="s">
        <v>708</v>
      </c>
      <c r="L16" s="52" t="s">
        <v>707</v>
      </c>
      <c r="M16" s="49" t="s">
        <v>352</v>
      </c>
    </row>
    <row r="17" spans="1:13" x14ac:dyDescent="0.2">
      <c r="A17" s="49" t="s">
        <v>709</v>
      </c>
      <c r="B17" s="49" t="s">
        <v>710</v>
      </c>
      <c r="C17" s="50" t="str">
        <f>HYPERLINK("http://heartasia.bmj.com/","http://heartasia.bmj.com")</f>
        <v>http://heartasia.bmj.com</v>
      </c>
      <c r="D17" s="51" t="s">
        <v>705</v>
      </c>
      <c r="E17" s="49" t="s">
        <v>57</v>
      </c>
      <c r="F17" s="55" t="s">
        <v>711</v>
      </c>
      <c r="G17" s="49" t="s">
        <v>712</v>
      </c>
      <c r="H17" s="49" t="s">
        <v>128</v>
      </c>
      <c r="I17" s="49" t="s">
        <v>331</v>
      </c>
      <c r="J17" s="49"/>
      <c r="K17" s="49"/>
      <c r="L17" s="52" t="s">
        <v>713</v>
      </c>
      <c r="M17" s="49" t="s">
        <v>352</v>
      </c>
    </row>
    <row r="18" spans="1:13" x14ac:dyDescent="0.2">
      <c r="A18" s="49" t="s">
        <v>60</v>
      </c>
      <c r="B18" s="49" t="s">
        <v>61</v>
      </c>
      <c r="C18" s="50" t="str">
        <f>HYPERLINK("http://qualitysafety.bmj.com/","http://qualitysafety.bmj.com")</f>
        <v>http://qualitysafety.bmj.com</v>
      </c>
      <c r="D18" s="51" t="s">
        <v>714</v>
      </c>
      <c r="E18" s="49" t="s">
        <v>30</v>
      </c>
      <c r="F18" s="49" t="s">
        <v>67</v>
      </c>
      <c r="G18" s="49" t="s">
        <v>621</v>
      </c>
      <c r="H18" s="49" t="s">
        <v>682</v>
      </c>
      <c r="I18" s="49" t="s">
        <v>48</v>
      </c>
      <c r="J18" s="49">
        <v>7.226</v>
      </c>
      <c r="K18" s="49" t="s">
        <v>715</v>
      </c>
      <c r="L18" s="52" t="s">
        <v>716</v>
      </c>
      <c r="M18" s="49" t="s">
        <v>352</v>
      </c>
    </row>
    <row r="19" spans="1:13" x14ac:dyDescent="0.2">
      <c r="A19" s="49" t="s">
        <v>90</v>
      </c>
      <c r="B19" s="49" t="s">
        <v>91</v>
      </c>
      <c r="C19" s="50" t="str">
        <f>HYPERLINK("http://emj.com/","http://emj.com")</f>
        <v>http://emj.com</v>
      </c>
      <c r="D19" s="51" t="s">
        <v>717</v>
      </c>
      <c r="E19" s="49" t="s">
        <v>30</v>
      </c>
      <c r="F19" s="49" t="s">
        <v>97</v>
      </c>
      <c r="G19" s="49" t="s">
        <v>375</v>
      </c>
      <c r="H19" s="49" t="s">
        <v>92</v>
      </c>
      <c r="I19" s="49" t="s">
        <v>48</v>
      </c>
      <c r="J19" s="49">
        <v>2.0459999999999998</v>
      </c>
      <c r="K19" s="49" t="s">
        <v>718</v>
      </c>
      <c r="L19" s="52" t="s">
        <v>719</v>
      </c>
      <c r="M19" s="49" t="s">
        <v>352</v>
      </c>
    </row>
    <row r="20" spans="1:13" x14ac:dyDescent="0.2">
      <c r="A20" s="49" t="s">
        <v>109</v>
      </c>
      <c r="B20" s="49" t="s">
        <v>110</v>
      </c>
      <c r="C20" s="50" t="str">
        <f>HYPERLINK("http://fg.bmj.com/","http://fg.bmj.com")</f>
        <v>http://fg.bmj.com</v>
      </c>
      <c r="D20" s="51" t="s">
        <v>717</v>
      </c>
      <c r="E20" s="49" t="s">
        <v>30</v>
      </c>
      <c r="F20" s="49" t="s">
        <v>720</v>
      </c>
      <c r="G20" s="49" t="s">
        <v>381</v>
      </c>
      <c r="H20" s="49" t="s">
        <v>111</v>
      </c>
      <c r="I20" s="49" t="s">
        <v>107</v>
      </c>
      <c r="J20" s="49"/>
      <c r="K20" s="49"/>
      <c r="L20" s="52" t="s">
        <v>721</v>
      </c>
      <c r="M20" s="49" t="s">
        <v>352</v>
      </c>
    </row>
    <row r="21" spans="1:13" x14ac:dyDescent="0.2">
      <c r="A21" s="49" t="s">
        <v>119</v>
      </c>
      <c r="B21" s="49" t="s">
        <v>120</v>
      </c>
      <c r="C21" s="50" t="str">
        <f>HYPERLINK("http://gut.bmj.com/","http://gut.bmj.com")</f>
        <v>http://gut.bmj.com</v>
      </c>
      <c r="D21" s="51" t="s">
        <v>717</v>
      </c>
      <c r="E21" s="49" t="s">
        <v>30</v>
      </c>
      <c r="F21" s="49" t="s">
        <v>125</v>
      </c>
      <c r="G21" s="49" t="s">
        <v>384</v>
      </c>
      <c r="H21" s="49" t="s">
        <v>111</v>
      </c>
      <c r="I21" s="49" t="s">
        <v>48</v>
      </c>
      <c r="J21" s="49">
        <v>17.015999999999998</v>
      </c>
      <c r="K21" s="49" t="s">
        <v>722</v>
      </c>
      <c r="L21" s="52" t="s">
        <v>723</v>
      </c>
      <c r="M21" s="49" t="s">
        <v>352</v>
      </c>
    </row>
    <row r="22" spans="1:13" x14ac:dyDescent="0.2">
      <c r="A22" s="49" t="s">
        <v>724</v>
      </c>
      <c r="B22" s="49" t="s">
        <v>725</v>
      </c>
      <c r="C22" s="53" t="str">
        <f>HYPERLINK("http://stel.bmj.com/","http://stel.bmj.com/")</f>
        <v>http://stel.bmj.com/</v>
      </c>
      <c r="D22" s="49" t="s">
        <v>371</v>
      </c>
      <c r="E22" s="49" t="s">
        <v>57</v>
      </c>
      <c r="F22" s="49"/>
      <c r="G22" s="49" t="s">
        <v>726</v>
      </c>
      <c r="H22" s="49" t="s">
        <v>727</v>
      </c>
      <c r="I22" s="49"/>
      <c r="J22" s="49"/>
      <c r="K22" s="49"/>
      <c r="L22" s="52" t="s">
        <v>728</v>
      </c>
      <c r="M22" s="49" t="s">
        <v>626</v>
      </c>
    </row>
    <row r="23" spans="1:13" x14ac:dyDescent="0.2">
      <c r="A23" s="49" t="s">
        <v>171</v>
      </c>
      <c r="B23" s="49" t="s">
        <v>172</v>
      </c>
      <c r="C23" s="50" t="str">
        <f>HYPERLINK("http://jmg.bmj.com/","http://jmg.bmj.com")</f>
        <v>http://jmg.bmj.com</v>
      </c>
      <c r="D23" s="49" t="s">
        <v>371</v>
      </c>
      <c r="E23" s="49" t="s">
        <v>30</v>
      </c>
      <c r="F23" s="49" t="s">
        <v>177</v>
      </c>
      <c r="G23" s="49" t="s">
        <v>386</v>
      </c>
      <c r="H23" s="49" t="s">
        <v>173</v>
      </c>
      <c r="I23" s="49" t="s">
        <v>48</v>
      </c>
      <c r="J23" s="49">
        <v>5.7510000000000003</v>
      </c>
      <c r="K23" s="49" t="s">
        <v>729</v>
      </c>
      <c r="L23" s="52" t="s">
        <v>730</v>
      </c>
      <c r="M23" s="49" t="s">
        <v>352</v>
      </c>
    </row>
    <row r="24" spans="1:13" x14ac:dyDescent="0.2">
      <c r="A24" s="49" t="s">
        <v>276</v>
      </c>
      <c r="B24" s="49" t="s">
        <v>277</v>
      </c>
      <c r="C24" s="50" t="str">
        <f>HYPERLINK("http://spcare.bmj.com/","http://spcare.bmj.com")</f>
        <v>http://spcare.bmj.com</v>
      </c>
      <c r="D24" s="49" t="s">
        <v>620</v>
      </c>
      <c r="E24" s="49" t="s">
        <v>30</v>
      </c>
      <c r="F24" s="49" t="s">
        <v>281</v>
      </c>
      <c r="G24" s="49" t="s">
        <v>624</v>
      </c>
      <c r="H24" s="49" t="s">
        <v>682</v>
      </c>
      <c r="I24" s="49" t="s">
        <v>107</v>
      </c>
      <c r="J24" s="49">
        <v>2.3849999999999998</v>
      </c>
      <c r="K24" s="49" t="s">
        <v>731</v>
      </c>
      <c r="L24" s="52" t="s">
        <v>732</v>
      </c>
      <c r="M24" s="49" t="s">
        <v>626</v>
      </c>
    </row>
    <row r="25" spans="1:13" x14ac:dyDescent="0.2">
      <c r="A25" s="49" t="s">
        <v>100</v>
      </c>
      <c r="B25" s="49" t="s">
        <v>101</v>
      </c>
      <c r="C25" s="50" t="str">
        <f>HYPERLINK("http://ebn.bmj.com/","http://ebn.bmj.com")</f>
        <v>http://ebn.bmj.com</v>
      </c>
      <c r="D25" s="49" t="s">
        <v>733</v>
      </c>
      <c r="E25" s="49" t="s">
        <v>30</v>
      </c>
      <c r="F25" s="49" t="s">
        <v>106</v>
      </c>
      <c r="G25" s="49" t="s">
        <v>378</v>
      </c>
      <c r="H25" s="49" t="s">
        <v>102</v>
      </c>
      <c r="I25" s="49" t="s">
        <v>107</v>
      </c>
      <c r="J25" s="49"/>
      <c r="K25" s="49"/>
      <c r="L25" s="52" t="s">
        <v>734</v>
      </c>
      <c r="M25" s="49" t="s">
        <v>352</v>
      </c>
    </row>
    <row r="26" spans="1:13" x14ac:dyDescent="0.2">
      <c r="A26" s="49" t="s">
        <v>228</v>
      </c>
      <c r="B26" s="49" t="s">
        <v>229</v>
      </c>
      <c r="C26" s="50" t="str">
        <f>HYPERLINK("http://thorax.bmj.com/","http://thorax.bmj.com")</f>
        <v>http://thorax.bmj.com</v>
      </c>
      <c r="D26" s="49" t="s">
        <v>733</v>
      </c>
      <c r="E26" s="49" t="s">
        <v>30</v>
      </c>
      <c r="F26" s="49" t="s">
        <v>235</v>
      </c>
      <c r="G26" s="49" t="s">
        <v>397</v>
      </c>
      <c r="H26" s="49" t="s">
        <v>230</v>
      </c>
      <c r="I26" s="49" t="s">
        <v>48</v>
      </c>
      <c r="J26" s="49">
        <v>9.6549999999999994</v>
      </c>
      <c r="K26" s="49" t="s">
        <v>735</v>
      </c>
      <c r="L26" s="52" t="s">
        <v>736</v>
      </c>
      <c r="M26" s="49" t="s">
        <v>352</v>
      </c>
    </row>
    <row r="27" spans="1:13" x14ac:dyDescent="0.2">
      <c r="A27" s="49" t="s">
        <v>321</v>
      </c>
      <c r="B27" s="49" t="s">
        <v>324</v>
      </c>
      <c r="C27" s="53" t="str">
        <f>HYPERLINK("http://casereports.bmj.com","http://casereports.bmj.com")</f>
        <v>http://casereports.bmj.com</v>
      </c>
      <c r="D27" s="49"/>
      <c r="E27" s="49" t="s">
        <v>57</v>
      </c>
      <c r="F27" s="49"/>
      <c r="G27" s="49" t="s">
        <v>322</v>
      </c>
      <c r="H27" s="49" t="s">
        <v>51</v>
      </c>
      <c r="I27" s="49" t="s">
        <v>331</v>
      </c>
      <c r="J27" s="49"/>
      <c r="K27" s="49"/>
      <c r="L27" s="52" t="s">
        <v>737</v>
      </c>
      <c r="M27" s="49" t="s">
        <v>336</v>
      </c>
    </row>
    <row r="28" spans="1:13" x14ac:dyDescent="0.2">
      <c r="A28" s="49" t="s">
        <v>401</v>
      </c>
      <c r="B28" s="49" t="s">
        <v>403</v>
      </c>
      <c r="C28" s="54" t="s">
        <v>738</v>
      </c>
      <c r="D28" s="49"/>
      <c r="E28" s="49" t="s">
        <v>57</v>
      </c>
      <c r="F28" s="49"/>
      <c r="G28" s="49" t="s">
        <v>402</v>
      </c>
      <c r="H28" s="49" t="s">
        <v>682</v>
      </c>
      <c r="I28" s="49"/>
      <c r="J28" s="49"/>
      <c r="K28" s="49"/>
      <c r="L28" s="52" t="s">
        <v>739</v>
      </c>
      <c r="M28" s="49" t="s">
        <v>344</v>
      </c>
    </row>
    <row r="29" spans="1:13" x14ac:dyDescent="0.2">
      <c r="A29" s="49" t="s">
        <v>246</v>
      </c>
      <c r="B29" s="49" t="s">
        <v>247</v>
      </c>
      <c r="C29" s="53" t="str">
        <f>HYPERLINK("http://innovations.bmj.com","http://innovations.bmj.com")</f>
        <v>http://innovations.bmj.com</v>
      </c>
      <c r="D29" s="49"/>
      <c r="E29" s="49" t="s">
        <v>57</v>
      </c>
      <c r="F29" s="49" t="s">
        <v>252</v>
      </c>
      <c r="G29" s="49" t="s">
        <v>740</v>
      </c>
      <c r="H29" s="49" t="s">
        <v>741</v>
      </c>
      <c r="I29" s="49" t="s">
        <v>107</v>
      </c>
      <c r="J29" s="49"/>
      <c r="K29" s="49"/>
      <c r="L29" s="52" t="s">
        <v>728</v>
      </c>
      <c r="M29" s="49" t="s">
        <v>626</v>
      </c>
    </row>
    <row r="30" spans="1:13" x14ac:dyDescent="0.2">
      <c r="A30" s="49" t="s">
        <v>253</v>
      </c>
      <c r="B30" s="49" t="s">
        <v>253</v>
      </c>
      <c r="C30" s="54" t="s">
        <v>742</v>
      </c>
      <c r="D30" s="49"/>
      <c r="E30" s="49" t="s">
        <v>57</v>
      </c>
      <c r="F30" s="49"/>
      <c r="G30" s="49" t="s">
        <v>743</v>
      </c>
      <c r="H30" s="49" t="s">
        <v>254</v>
      </c>
      <c r="I30" s="49" t="s">
        <v>107</v>
      </c>
      <c r="J30" s="49"/>
      <c r="K30" s="49"/>
      <c r="L30" s="52" t="s">
        <v>744</v>
      </c>
      <c r="M30" s="49" t="s">
        <v>626</v>
      </c>
    </row>
    <row r="31" spans="1:13" x14ac:dyDescent="0.2">
      <c r="A31" s="49" t="s">
        <v>429</v>
      </c>
      <c r="B31" s="49" t="s">
        <v>431</v>
      </c>
      <c r="C31" s="54" t="s">
        <v>745</v>
      </c>
      <c r="D31" s="49"/>
      <c r="E31" s="49" t="s">
        <v>57</v>
      </c>
      <c r="F31" s="49"/>
      <c r="G31" s="49" t="s">
        <v>430</v>
      </c>
      <c r="H31" s="49" t="s">
        <v>432</v>
      </c>
      <c r="I31" s="49" t="s">
        <v>107</v>
      </c>
      <c r="J31" s="49"/>
      <c r="K31" s="49"/>
      <c r="L31" s="52" t="s">
        <v>746</v>
      </c>
      <c r="M31" s="49" t="s">
        <v>344</v>
      </c>
    </row>
    <row r="32" spans="1:13" x14ac:dyDescent="0.2">
      <c r="A32" s="49" t="s">
        <v>441</v>
      </c>
      <c r="B32" s="49" t="s">
        <v>443</v>
      </c>
      <c r="C32" s="50" t="str">
        <f>HYPERLINK("http://bmjopen.com/","http://bmjopen.com")</f>
        <v>http://bmjopen.com</v>
      </c>
      <c r="D32" s="49"/>
      <c r="E32" s="49" t="s">
        <v>57</v>
      </c>
      <c r="F32" s="49"/>
      <c r="G32" s="49" t="s">
        <v>442</v>
      </c>
      <c r="H32" s="49" t="s">
        <v>51</v>
      </c>
      <c r="I32" s="49" t="s">
        <v>331</v>
      </c>
      <c r="J32" s="49">
        <v>2.4129999999999998</v>
      </c>
      <c r="K32" s="49" t="s">
        <v>747</v>
      </c>
      <c r="L32" s="52" t="s">
        <v>748</v>
      </c>
      <c r="M32" s="49" t="s">
        <v>344</v>
      </c>
    </row>
    <row r="33" spans="1:13" x14ac:dyDescent="0.2">
      <c r="A33" s="49" t="s">
        <v>447</v>
      </c>
      <c r="B33" s="49" t="s">
        <v>449</v>
      </c>
      <c r="C33" s="54" t="s">
        <v>749</v>
      </c>
      <c r="D33" s="49"/>
      <c r="E33" s="49" t="s">
        <v>57</v>
      </c>
      <c r="F33" s="49"/>
      <c r="G33" s="49" t="s">
        <v>448</v>
      </c>
      <c r="H33" s="49" t="s">
        <v>451</v>
      </c>
      <c r="I33" s="49" t="s">
        <v>331</v>
      </c>
      <c r="J33" s="49"/>
      <c r="K33" s="49"/>
      <c r="L33" s="52" t="s">
        <v>750</v>
      </c>
      <c r="M33" s="49" t="s">
        <v>344</v>
      </c>
    </row>
    <row r="34" spans="1:13" x14ac:dyDescent="0.2">
      <c r="A34" s="49" t="s">
        <v>456</v>
      </c>
      <c r="B34" s="49" t="s">
        <v>458</v>
      </c>
      <c r="C34" s="54" t="s">
        <v>751</v>
      </c>
      <c r="D34" s="49"/>
      <c r="E34" s="49" t="s">
        <v>57</v>
      </c>
      <c r="F34" s="49"/>
      <c r="G34" s="49" t="s">
        <v>457</v>
      </c>
      <c r="H34" s="49" t="s">
        <v>111</v>
      </c>
      <c r="I34" s="49" t="s">
        <v>331</v>
      </c>
      <c r="J34" s="49"/>
      <c r="K34" s="49"/>
      <c r="L34" s="52" t="s">
        <v>752</v>
      </c>
      <c r="M34" s="49" t="s">
        <v>344</v>
      </c>
    </row>
    <row r="35" spans="1:13" x14ac:dyDescent="0.2">
      <c r="A35" s="56" t="s">
        <v>753</v>
      </c>
      <c r="B35" s="56" t="s">
        <v>754</v>
      </c>
      <c r="C35" s="56"/>
      <c r="D35" s="56"/>
      <c r="E35" s="56"/>
      <c r="F35" s="56"/>
      <c r="G35" s="56"/>
      <c r="H35" s="56"/>
      <c r="I35" s="56"/>
      <c r="J35" s="56"/>
      <c r="K35" s="56"/>
      <c r="L35" s="57" t="s">
        <v>755</v>
      </c>
      <c r="M35" s="56" t="s">
        <v>344</v>
      </c>
    </row>
    <row r="36" spans="1:13" x14ac:dyDescent="0.2">
      <c r="A36" s="49" t="s">
        <v>463</v>
      </c>
      <c r="B36" s="49" t="s">
        <v>465</v>
      </c>
      <c r="C36" s="54" t="s">
        <v>756</v>
      </c>
      <c r="D36" s="49"/>
      <c r="E36" s="49" t="s">
        <v>57</v>
      </c>
      <c r="F36" s="49"/>
      <c r="G36" s="51" t="s">
        <v>464</v>
      </c>
      <c r="H36" s="49" t="s">
        <v>72</v>
      </c>
      <c r="I36" s="49" t="s">
        <v>331</v>
      </c>
      <c r="J36" s="49"/>
      <c r="K36" s="49"/>
      <c r="L36" s="52" t="s">
        <v>757</v>
      </c>
      <c r="M36" s="49" t="s">
        <v>344</v>
      </c>
    </row>
    <row r="37" spans="1:13" x14ac:dyDescent="0.2">
      <c r="A37" s="49" t="s">
        <v>469</v>
      </c>
      <c r="B37" s="49" t="s">
        <v>471</v>
      </c>
      <c r="C37" s="54" t="s">
        <v>758</v>
      </c>
      <c r="D37" s="49"/>
      <c r="E37" s="49" t="s">
        <v>57</v>
      </c>
      <c r="F37" s="49"/>
      <c r="G37" s="49" t="s">
        <v>470</v>
      </c>
      <c r="H37" s="49" t="s">
        <v>254</v>
      </c>
      <c r="I37" s="49" t="s">
        <v>331</v>
      </c>
      <c r="J37" s="49"/>
      <c r="K37" s="49"/>
      <c r="L37" s="52" t="s">
        <v>744</v>
      </c>
      <c r="M37" s="49" t="s">
        <v>344</v>
      </c>
    </row>
    <row r="38" spans="1:13" x14ac:dyDescent="0.2">
      <c r="A38" s="49" t="s">
        <v>476</v>
      </c>
      <c r="B38" s="49" t="s">
        <v>478</v>
      </c>
      <c r="C38" s="54" t="s">
        <v>759</v>
      </c>
      <c r="D38" s="49"/>
      <c r="E38" s="49" t="s">
        <v>57</v>
      </c>
      <c r="F38" s="49"/>
      <c r="G38" s="49" t="s">
        <v>477</v>
      </c>
      <c r="H38" s="49" t="s">
        <v>230</v>
      </c>
      <c r="I38" s="49" t="s">
        <v>331</v>
      </c>
      <c r="J38" s="49"/>
      <c r="K38" s="49"/>
      <c r="L38" s="52" t="s">
        <v>752</v>
      </c>
      <c r="M38" s="49" t="s">
        <v>344</v>
      </c>
    </row>
    <row r="39" spans="1:13" x14ac:dyDescent="0.2">
      <c r="A39" s="49" t="s">
        <v>482</v>
      </c>
      <c r="B39" s="49" t="s">
        <v>484</v>
      </c>
      <c r="C39" s="54" t="s">
        <v>760</v>
      </c>
      <c r="D39" s="49"/>
      <c r="E39" s="49" t="s">
        <v>57</v>
      </c>
      <c r="F39" s="49"/>
      <c r="G39" s="49" t="s">
        <v>483</v>
      </c>
      <c r="H39" s="49" t="s">
        <v>485</v>
      </c>
      <c r="I39" s="49" t="s">
        <v>331</v>
      </c>
      <c r="J39" s="49"/>
      <c r="K39" s="49"/>
      <c r="L39" s="52" t="s">
        <v>761</v>
      </c>
      <c r="M39" s="49" t="s">
        <v>344</v>
      </c>
    </row>
    <row r="40" spans="1:13" x14ac:dyDescent="0.2">
      <c r="A40" s="49" t="s">
        <v>489</v>
      </c>
      <c r="B40" s="49" t="s">
        <v>491</v>
      </c>
      <c r="C40" s="54" t="s">
        <v>762</v>
      </c>
      <c r="D40" s="49"/>
      <c r="E40" s="49" t="s">
        <v>57</v>
      </c>
      <c r="F40" s="55" t="s">
        <v>495</v>
      </c>
      <c r="G40" s="58" t="s">
        <v>490</v>
      </c>
      <c r="H40" s="49" t="s">
        <v>81</v>
      </c>
      <c r="I40" s="49" t="s">
        <v>331</v>
      </c>
      <c r="J40" s="49"/>
      <c r="K40" s="49"/>
      <c r="L40" s="52" t="s">
        <v>728</v>
      </c>
      <c r="M40" s="49" t="s">
        <v>344</v>
      </c>
    </row>
    <row r="41" spans="1:13" x14ac:dyDescent="0.2">
      <c r="A41" s="49" t="s">
        <v>498</v>
      </c>
      <c r="B41" s="49" t="s">
        <v>500</v>
      </c>
      <c r="C41" s="54" t="s">
        <v>763</v>
      </c>
      <c r="D41" s="49"/>
      <c r="E41" s="49" t="s">
        <v>57</v>
      </c>
      <c r="F41" s="49"/>
      <c r="G41" s="49" t="s">
        <v>499</v>
      </c>
      <c r="H41" s="49" t="s">
        <v>23</v>
      </c>
      <c r="I41" s="49" t="s">
        <v>331</v>
      </c>
      <c r="J41" s="49"/>
      <c r="K41" s="49"/>
      <c r="L41" s="52" t="s">
        <v>744</v>
      </c>
      <c r="M41" s="49" t="s">
        <v>344</v>
      </c>
    </row>
    <row r="42" spans="1:13" x14ac:dyDescent="0.2">
      <c r="A42" s="49" t="s">
        <v>268</v>
      </c>
      <c r="B42" s="49" t="s">
        <v>269</v>
      </c>
      <c r="C42" s="54" t="s">
        <v>764</v>
      </c>
      <c r="D42" s="49"/>
      <c r="E42" s="49" t="s">
        <v>30</v>
      </c>
      <c r="F42" s="49" t="s">
        <v>273</v>
      </c>
      <c r="G42" s="49" t="s">
        <v>765</v>
      </c>
      <c r="H42" s="49" t="s">
        <v>219</v>
      </c>
      <c r="I42" s="49" t="s">
        <v>107</v>
      </c>
      <c r="J42" s="49">
        <v>2.0270000000000001</v>
      </c>
      <c r="K42" s="49" t="s">
        <v>766</v>
      </c>
      <c r="L42" s="52" t="s">
        <v>767</v>
      </c>
      <c r="M42" s="49" t="s">
        <v>626</v>
      </c>
    </row>
    <row r="43" spans="1:13" x14ac:dyDescent="0.2">
      <c r="A43" s="49" t="s">
        <v>282</v>
      </c>
      <c r="B43" s="49" t="s">
        <v>283</v>
      </c>
      <c r="C43" s="54" t="s">
        <v>768</v>
      </c>
      <c r="D43" s="49"/>
      <c r="E43" s="49"/>
      <c r="F43" s="49"/>
      <c r="G43" s="49"/>
      <c r="H43" s="49" t="s">
        <v>51</v>
      </c>
      <c r="I43" s="49"/>
      <c r="J43" s="49"/>
      <c r="K43" s="49"/>
      <c r="L43" s="52" t="s">
        <v>744</v>
      </c>
      <c r="M43" s="49" t="s">
        <v>344</v>
      </c>
    </row>
    <row r="44" spans="1:13" x14ac:dyDescent="0.2">
      <c r="A44" s="49" t="s">
        <v>286</v>
      </c>
      <c r="B44" s="49" t="s">
        <v>287</v>
      </c>
      <c r="C44" s="50" t="str">
        <f>HYPERLINK("http://dtb.bmj.com/","http://dtb.bmj.com")</f>
        <v>http://dtb.bmj.com</v>
      </c>
      <c r="D44" s="49"/>
      <c r="E44" s="49" t="s">
        <v>30</v>
      </c>
      <c r="F44" s="49" t="s">
        <v>290</v>
      </c>
      <c r="G44" s="49" t="s">
        <v>345</v>
      </c>
      <c r="H44" s="49" t="s">
        <v>51</v>
      </c>
      <c r="I44" s="49" t="s">
        <v>48</v>
      </c>
      <c r="J44" s="49"/>
      <c r="K44" s="49"/>
      <c r="L44" s="52" t="s">
        <v>769</v>
      </c>
      <c r="M44" s="49" t="s">
        <v>336</v>
      </c>
    </row>
    <row r="45" spans="1:13" x14ac:dyDescent="0.2">
      <c r="A45" s="49" t="s">
        <v>770</v>
      </c>
      <c r="B45" s="49" t="s">
        <v>770</v>
      </c>
      <c r="C45" s="54" t="s">
        <v>771</v>
      </c>
      <c r="D45" s="49"/>
      <c r="E45" s="49" t="s">
        <v>57</v>
      </c>
      <c r="F45" s="49"/>
      <c r="G45" s="49" t="s">
        <v>772</v>
      </c>
      <c r="H45" s="49" t="s">
        <v>553</v>
      </c>
      <c r="I45" s="49" t="s">
        <v>331</v>
      </c>
      <c r="J45" s="49"/>
      <c r="K45" s="49"/>
      <c r="L45" s="52" t="s">
        <v>773</v>
      </c>
      <c r="M45" s="49" t="s">
        <v>344</v>
      </c>
    </row>
    <row r="46" spans="1:13" x14ac:dyDescent="0.2">
      <c r="A46" s="49" t="s">
        <v>291</v>
      </c>
      <c r="B46" s="49" t="s">
        <v>292</v>
      </c>
      <c r="C46" s="50" t="str">
        <f>HYPERLINK("http://ejhp.bmj.com/","http://ejhp.bmj.com")</f>
        <v>http://ejhp.bmj.com</v>
      </c>
      <c r="D46" s="49"/>
      <c r="E46" s="49" t="s">
        <v>30</v>
      </c>
      <c r="F46" s="49" t="s">
        <v>774</v>
      </c>
      <c r="G46" s="49" t="s">
        <v>297</v>
      </c>
      <c r="H46" s="49" t="s">
        <v>293</v>
      </c>
      <c r="I46" s="49" t="s">
        <v>31</v>
      </c>
      <c r="J46" s="49">
        <v>0.53800000000000003</v>
      </c>
      <c r="K46" s="49" t="s">
        <v>775</v>
      </c>
      <c r="L46" s="52" t="s">
        <v>776</v>
      </c>
      <c r="M46" s="49" t="s">
        <v>626</v>
      </c>
    </row>
    <row r="47" spans="1:13" x14ac:dyDescent="0.2">
      <c r="A47" s="49" t="s">
        <v>777</v>
      </c>
      <c r="B47" s="49" t="s">
        <v>778</v>
      </c>
      <c r="C47" s="50" t="str">
        <f>HYPERLINK("http://ebmh.bmj.com/","http://ebmh.bmj.com")</f>
        <v>http://ebmh.bmj.com</v>
      </c>
      <c r="D47" s="49"/>
      <c r="E47" s="49" t="s">
        <v>30</v>
      </c>
      <c r="F47" s="49" t="s">
        <v>779</v>
      </c>
      <c r="G47" s="49" t="s">
        <v>780</v>
      </c>
      <c r="H47" s="49" t="s">
        <v>530</v>
      </c>
      <c r="I47" s="49" t="s">
        <v>31</v>
      </c>
      <c r="J47" s="49"/>
      <c r="K47" s="49"/>
      <c r="L47" s="52" t="s">
        <v>781</v>
      </c>
      <c r="M47" s="49" t="s">
        <v>352</v>
      </c>
    </row>
    <row r="48" spans="1:13" x14ac:dyDescent="0.2">
      <c r="A48" s="56" t="s">
        <v>512</v>
      </c>
      <c r="B48" s="56" t="s">
        <v>514</v>
      </c>
      <c r="C48" s="59" t="s">
        <v>782</v>
      </c>
      <c r="D48" s="56"/>
      <c r="E48" s="56" t="s">
        <v>57</v>
      </c>
      <c r="F48" s="56" t="s">
        <v>520</v>
      </c>
      <c r="G48" s="56" t="s">
        <v>513</v>
      </c>
      <c r="H48" s="56" t="s">
        <v>783</v>
      </c>
      <c r="I48" s="56" t="s">
        <v>331</v>
      </c>
      <c r="J48" s="56"/>
      <c r="K48" s="56"/>
      <c r="L48" s="57"/>
      <c r="M48" s="56"/>
    </row>
    <row r="49" spans="1:13" x14ac:dyDescent="0.2">
      <c r="A49" s="49" t="s">
        <v>527</v>
      </c>
      <c r="B49" s="49" t="s">
        <v>529</v>
      </c>
      <c r="C49" s="54" t="s">
        <v>784</v>
      </c>
      <c r="D49" s="49"/>
      <c r="E49" s="49" t="s">
        <v>57</v>
      </c>
      <c r="F49" s="49" t="s">
        <v>535</v>
      </c>
      <c r="G49" s="49" t="s">
        <v>528</v>
      </c>
      <c r="H49" s="49" t="s">
        <v>530</v>
      </c>
      <c r="I49" s="49" t="s">
        <v>331</v>
      </c>
      <c r="J49" s="49"/>
      <c r="K49" s="49"/>
      <c r="L49" s="52" t="s">
        <v>785</v>
      </c>
      <c r="M49" s="49" t="s">
        <v>344</v>
      </c>
    </row>
    <row r="50" spans="1:13" x14ac:dyDescent="0.2">
      <c r="A50" s="49" t="s">
        <v>786</v>
      </c>
      <c r="B50" s="49" t="s">
        <v>787</v>
      </c>
      <c r="C50" s="50" t="str">
        <f>HYPERLINK("http://inpractice.bmj.com/","http://inpractice.bmj.com")</f>
        <v>http://inpractice.bmj.com</v>
      </c>
      <c r="D50" s="49"/>
      <c r="E50" s="49" t="s">
        <v>30</v>
      </c>
      <c r="F50" s="49" t="s">
        <v>788</v>
      </c>
      <c r="G50" s="49" t="s">
        <v>789</v>
      </c>
      <c r="H50" s="49" t="s">
        <v>790</v>
      </c>
      <c r="I50" s="49" t="s">
        <v>791</v>
      </c>
      <c r="J50" s="49">
        <v>0.17599999999999999</v>
      </c>
      <c r="K50" s="49"/>
      <c r="L50" s="52" t="s">
        <v>792</v>
      </c>
      <c r="M50" s="49" t="s">
        <v>336</v>
      </c>
    </row>
    <row r="51" spans="1:13" x14ac:dyDescent="0.2">
      <c r="A51" s="49" t="s">
        <v>136</v>
      </c>
      <c r="B51" s="49" t="s">
        <v>137</v>
      </c>
      <c r="C51" s="50" t="str">
        <f>HYPERLINK("http://ip.bmj.com/","http://ip.bmj.com")</f>
        <v>http://ip.bmj.com</v>
      </c>
      <c r="D51" s="49"/>
      <c r="E51" s="49" t="s">
        <v>30</v>
      </c>
      <c r="F51" s="49" t="s">
        <v>142</v>
      </c>
      <c r="G51" s="49" t="s">
        <v>644</v>
      </c>
      <c r="H51" s="49" t="s">
        <v>62</v>
      </c>
      <c r="I51" s="49" t="s">
        <v>31</v>
      </c>
      <c r="J51" s="49">
        <v>2.42</v>
      </c>
      <c r="K51" s="49" t="s">
        <v>793</v>
      </c>
      <c r="L51" s="52" t="s">
        <v>794</v>
      </c>
      <c r="M51" s="49" t="s">
        <v>352</v>
      </c>
    </row>
    <row r="52" spans="1:13" x14ac:dyDescent="0.2">
      <c r="A52" s="56" t="s">
        <v>541</v>
      </c>
      <c r="B52" s="56" t="s">
        <v>543</v>
      </c>
      <c r="C52" s="60" t="s">
        <v>795</v>
      </c>
      <c r="D52" s="56"/>
      <c r="E52" s="56"/>
      <c r="F52" s="56"/>
      <c r="G52" s="61" t="s">
        <v>542</v>
      </c>
      <c r="H52" s="56" t="s">
        <v>51</v>
      </c>
      <c r="I52" s="56" t="s">
        <v>331</v>
      </c>
      <c r="J52" s="56"/>
      <c r="K52" s="56"/>
      <c r="L52" s="57"/>
      <c r="M52" s="56"/>
    </row>
    <row r="53" spans="1:13" x14ac:dyDescent="0.2">
      <c r="A53" s="49" t="s">
        <v>796</v>
      </c>
      <c r="B53" s="49" t="s">
        <v>797</v>
      </c>
      <c r="C53" s="54" t="s">
        <v>798</v>
      </c>
      <c r="D53" s="51"/>
      <c r="E53" s="49" t="s">
        <v>57</v>
      </c>
      <c r="F53" s="51" t="s">
        <v>799</v>
      </c>
      <c r="G53" s="51" t="s">
        <v>800</v>
      </c>
      <c r="H53" s="49" t="s">
        <v>553</v>
      </c>
      <c r="I53" s="49" t="s">
        <v>801</v>
      </c>
      <c r="J53" s="49"/>
      <c r="K53" s="49"/>
      <c r="L53" s="52" t="s">
        <v>802</v>
      </c>
      <c r="M53" s="51" t="s">
        <v>803</v>
      </c>
    </row>
    <row r="54" spans="1:13" x14ac:dyDescent="0.2">
      <c r="A54" s="49" t="s">
        <v>145</v>
      </c>
      <c r="B54" s="49" t="s">
        <v>146</v>
      </c>
      <c r="C54" s="50" t="str">
        <f>HYPERLINK("http://jcp.bmj.com/","http://jcp.bmj.com")</f>
        <v>http://jcp.bmj.com</v>
      </c>
      <c r="D54" s="49"/>
      <c r="E54" s="49" t="s">
        <v>30</v>
      </c>
      <c r="F54" s="49" t="s">
        <v>152</v>
      </c>
      <c r="G54" s="49" t="s">
        <v>647</v>
      </c>
      <c r="H54" s="49" t="s">
        <v>147</v>
      </c>
      <c r="I54" s="49" t="s">
        <v>48</v>
      </c>
      <c r="J54" s="49">
        <v>2.8940000000000001</v>
      </c>
      <c r="K54" s="49" t="s">
        <v>804</v>
      </c>
      <c r="L54" s="52" t="s">
        <v>805</v>
      </c>
      <c r="M54" s="49" t="s">
        <v>352</v>
      </c>
    </row>
    <row r="55" spans="1:13" x14ac:dyDescent="0.2">
      <c r="A55" s="49" t="s">
        <v>806</v>
      </c>
      <c r="B55" s="49" t="s">
        <v>807</v>
      </c>
      <c r="C55" s="50" t="s">
        <v>808</v>
      </c>
      <c r="D55" s="49"/>
      <c r="E55" s="49" t="s">
        <v>30</v>
      </c>
      <c r="F55" s="49" t="s">
        <v>809</v>
      </c>
      <c r="G55" s="49" t="s">
        <v>810</v>
      </c>
      <c r="H55" s="49" t="s">
        <v>51</v>
      </c>
      <c r="I55" s="49" t="s">
        <v>811</v>
      </c>
      <c r="J55" s="49">
        <v>2.0289999999999999</v>
      </c>
      <c r="K55" s="49" t="s">
        <v>812</v>
      </c>
      <c r="L55" s="52" t="s">
        <v>813</v>
      </c>
      <c r="M55" s="49" t="s">
        <v>626</v>
      </c>
    </row>
    <row r="56" spans="1:13" x14ac:dyDescent="0.2">
      <c r="A56" s="49" t="s">
        <v>814</v>
      </c>
      <c r="B56" s="49" t="s">
        <v>815</v>
      </c>
      <c r="C56" s="50" t="s">
        <v>816</v>
      </c>
      <c r="D56" s="49"/>
      <c r="E56" s="49" t="s">
        <v>30</v>
      </c>
      <c r="F56" s="49" t="s">
        <v>817</v>
      </c>
      <c r="G56" s="49" t="s">
        <v>818</v>
      </c>
      <c r="H56" s="49" t="s">
        <v>81</v>
      </c>
      <c r="I56" s="49" t="s">
        <v>31</v>
      </c>
      <c r="J56" s="49"/>
      <c r="K56" s="49"/>
      <c r="L56" s="52" t="s">
        <v>773</v>
      </c>
      <c r="M56" s="49" t="s">
        <v>626</v>
      </c>
    </row>
    <row r="57" spans="1:13" x14ac:dyDescent="0.2">
      <c r="A57" s="49" t="s">
        <v>819</v>
      </c>
      <c r="B57" s="49" t="s">
        <v>820</v>
      </c>
      <c r="C57" s="53" t="str">
        <f>HYPERLINK("http://jramc.bmj.com","http://jramc.bmj.com")</f>
        <v>http://jramc.bmj.com</v>
      </c>
      <c r="D57" s="49"/>
      <c r="E57" s="49" t="s">
        <v>30</v>
      </c>
      <c r="F57" s="49" t="s">
        <v>821</v>
      </c>
      <c r="G57" s="49" t="s">
        <v>822</v>
      </c>
      <c r="H57" s="49" t="s">
        <v>262</v>
      </c>
      <c r="I57" s="49" t="s">
        <v>823</v>
      </c>
      <c r="J57" s="49">
        <v>0.88300000000000001</v>
      </c>
      <c r="K57" s="49" t="s">
        <v>824</v>
      </c>
      <c r="L57" s="52" t="s">
        <v>825</v>
      </c>
      <c r="M57" s="49" t="s">
        <v>626</v>
      </c>
    </row>
    <row r="58" spans="1:13" x14ac:dyDescent="0.2">
      <c r="A58" s="49" t="s">
        <v>561</v>
      </c>
      <c r="B58" s="49" t="s">
        <v>563</v>
      </c>
      <c r="C58" s="53" t="str">
        <f>HYPERLINK("http://lupus.bmj.com","http://lupus.bmj.com")</f>
        <v>http://lupus.bmj.com</v>
      </c>
      <c r="D58" s="49"/>
      <c r="E58" s="49" t="s">
        <v>57</v>
      </c>
      <c r="F58" s="55" t="s">
        <v>567</v>
      </c>
      <c r="G58" s="49" t="s">
        <v>562</v>
      </c>
      <c r="H58" s="49" t="s">
        <v>564</v>
      </c>
      <c r="I58" s="49" t="s">
        <v>331</v>
      </c>
      <c r="J58" s="49"/>
      <c r="K58" s="49"/>
      <c r="L58" s="52" t="s">
        <v>752</v>
      </c>
      <c r="M58" s="49" t="s">
        <v>344</v>
      </c>
    </row>
    <row r="59" spans="1:13" x14ac:dyDescent="0.2">
      <c r="A59" s="49" t="s">
        <v>200</v>
      </c>
      <c r="B59" s="49" t="s">
        <v>201</v>
      </c>
      <c r="C59" s="50" t="str">
        <f>HYPERLINK("http://oem.bmj.com/","http://oem.bmj.com")</f>
        <v>http://oem.bmj.com</v>
      </c>
      <c r="D59" s="49"/>
      <c r="E59" s="49" t="s">
        <v>30</v>
      </c>
      <c r="F59" s="49" t="s">
        <v>207</v>
      </c>
      <c r="G59" s="49" t="s">
        <v>659</v>
      </c>
      <c r="H59" s="49" t="s">
        <v>202</v>
      </c>
      <c r="I59" s="49" t="s">
        <v>48</v>
      </c>
      <c r="J59" s="49">
        <v>3.9649999999999999</v>
      </c>
      <c r="K59" s="49" t="s">
        <v>826</v>
      </c>
      <c r="L59" s="52" t="s">
        <v>827</v>
      </c>
      <c r="M59" s="49" t="s">
        <v>352</v>
      </c>
    </row>
    <row r="60" spans="1:13" x14ac:dyDescent="0.2">
      <c r="A60" s="49" t="s">
        <v>572</v>
      </c>
      <c r="B60" s="49" t="s">
        <v>574</v>
      </c>
      <c r="C60" s="54" t="s">
        <v>828</v>
      </c>
      <c r="D60" s="49"/>
      <c r="E60" s="49" t="s">
        <v>57</v>
      </c>
      <c r="F60" s="51" t="s">
        <v>577</v>
      </c>
      <c r="G60" s="49" t="s">
        <v>573</v>
      </c>
      <c r="H60" s="49" t="s">
        <v>128</v>
      </c>
      <c r="I60" s="49" t="s">
        <v>331</v>
      </c>
      <c r="J60" s="49"/>
      <c r="K60" s="49"/>
      <c r="L60" s="52" t="s">
        <v>752</v>
      </c>
      <c r="M60" s="49" t="s">
        <v>344</v>
      </c>
    </row>
    <row r="61" spans="1:13" x14ac:dyDescent="0.2">
      <c r="A61" s="49" t="s">
        <v>300</v>
      </c>
      <c r="B61" s="49" t="s">
        <v>301</v>
      </c>
      <c r="C61" s="54" t="s">
        <v>829</v>
      </c>
      <c r="D61" s="51"/>
      <c r="E61" s="49" t="s">
        <v>30</v>
      </c>
      <c r="F61" s="58" t="s">
        <v>306</v>
      </c>
      <c r="G61" s="58" t="s">
        <v>830</v>
      </c>
      <c r="H61" s="49" t="s">
        <v>302</v>
      </c>
      <c r="I61" s="49" t="s">
        <v>48</v>
      </c>
      <c r="J61" s="49"/>
      <c r="K61" s="49"/>
      <c r="L61" s="52" t="s">
        <v>802</v>
      </c>
      <c r="M61" s="51" t="s">
        <v>803</v>
      </c>
    </row>
    <row r="62" spans="1:13" x14ac:dyDescent="0.2">
      <c r="A62" s="49" t="s">
        <v>580</v>
      </c>
      <c r="B62" s="49" t="s">
        <v>582</v>
      </c>
      <c r="C62" s="54" t="s">
        <v>831</v>
      </c>
      <c r="D62" s="49"/>
      <c r="E62" s="49" t="s">
        <v>57</v>
      </c>
      <c r="F62" s="55" t="s">
        <v>585</v>
      </c>
      <c r="G62" s="49" t="s">
        <v>581</v>
      </c>
      <c r="H62" s="49" t="s">
        <v>564</v>
      </c>
      <c r="I62" s="49" t="s">
        <v>331</v>
      </c>
      <c r="J62" s="49"/>
      <c r="K62" s="49"/>
      <c r="L62" s="52" t="s">
        <v>728</v>
      </c>
      <c r="M62" s="49" t="s">
        <v>344</v>
      </c>
    </row>
    <row r="63" spans="1:13" x14ac:dyDescent="0.2">
      <c r="A63" s="49" t="s">
        <v>217</v>
      </c>
      <c r="B63" s="49" t="s">
        <v>218</v>
      </c>
      <c r="C63" s="50" t="str">
        <f>HYPERLINK("http://sti.bmj.com/","http://sti.bmj.com")</f>
        <v>http://sti.bmj.com</v>
      </c>
      <c r="D63" s="49"/>
      <c r="E63" s="49" t="s">
        <v>30</v>
      </c>
      <c r="F63" s="49" t="s">
        <v>224</v>
      </c>
      <c r="G63" s="49" t="s">
        <v>661</v>
      </c>
      <c r="H63" s="49" t="s">
        <v>219</v>
      </c>
      <c r="I63" s="49" t="s">
        <v>48</v>
      </c>
      <c r="J63" s="49">
        <v>3.3460000000000001</v>
      </c>
      <c r="K63" s="49" t="s">
        <v>832</v>
      </c>
      <c r="L63" s="52" t="s">
        <v>833</v>
      </c>
      <c r="M63" s="49" t="s">
        <v>352</v>
      </c>
    </row>
    <row r="64" spans="1:13" x14ac:dyDescent="0.2">
      <c r="A64" s="49" t="s">
        <v>590</v>
      </c>
      <c r="B64" s="49" t="s">
        <v>592</v>
      </c>
      <c r="C64" s="54" t="s">
        <v>834</v>
      </c>
      <c r="D64" s="49"/>
      <c r="E64" s="49" t="s">
        <v>57</v>
      </c>
      <c r="F64" s="51" t="s">
        <v>595</v>
      </c>
      <c r="G64" s="51" t="s">
        <v>591</v>
      </c>
      <c r="H64" s="49" t="s">
        <v>189</v>
      </c>
      <c r="I64" s="49" t="s">
        <v>107</v>
      </c>
      <c r="J64" s="49"/>
      <c r="K64" s="49"/>
      <c r="L64" s="52" t="s">
        <v>835</v>
      </c>
      <c r="M64" s="49" t="s">
        <v>344</v>
      </c>
    </row>
    <row r="65" spans="1:13" x14ac:dyDescent="0.2">
      <c r="A65" s="49" t="s">
        <v>353</v>
      </c>
      <c r="B65" s="49" t="s">
        <v>355</v>
      </c>
      <c r="C65" s="50" t="str">
        <f>HYPERLINK("http://bmj.com/","http://bmj.com")</f>
        <v>http://bmj.com</v>
      </c>
      <c r="D65" s="49"/>
      <c r="E65" s="49" t="s">
        <v>30</v>
      </c>
      <c r="F65" s="49" t="s">
        <v>362</v>
      </c>
      <c r="G65" s="49" t="s">
        <v>354</v>
      </c>
      <c r="H65" s="49" t="s">
        <v>51</v>
      </c>
      <c r="I65" s="49" t="s">
        <v>665</v>
      </c>
      <c r="J65" s="49">
        <v>23.259</v>
      </c>
      <c r="K65" s="49" t="s">
        <v>836</v>
      </c>
      <c r="L65" s="62" t="s">
        <v>356</v>
      </c>
      <c r="M65" s="49" t="s">
        <v>336</v>
      </c>
    </row>
    <row r="66" spans="1:13" x14ac:dyDescent="0.2">
      <c r="A66" s="49" t="s">
        <v>238</v>
      </c>
      <c r="B66" s="49" t="s">
        <v>239</v>
      </c>
      <c r="C66" s="50" t="str">
        <f>HYPERLINK("http://tobaccocontrol.bmj.com/","http://tobaccocontrol.bmj.com")</f>
        <v>http://tobaccocontrol.bmj.com</v>
      </c>
      <c r="D66" s="49"/>
      <c r="E66" s="49" t="s">
        <v>30</v>
      </c>
      <c r="F66" s="49" t="s">
        <v>243</v>
      </c>
      <c r="G66" s="49" t="s">
        <v>663</v>
      </c>
      <c r="H66" s="49" t="s">
        <v>682</v>
      </c>
      <c r="I66" s="49" t="s">
        <v>244</v>
      </c>
      <c r="J66" s="49">
        <v>4.1509999999999998</v>
      </c>
      <c r="K66" s="49" t="s">
        <v>837</v>
      </c>
      <c r="L66" s="52" t="s">
        <v>716</v>
      </c>
      <c r="M66" s="49" t="s">
        <v>352</v>
      </c>
    </row>
    <row r="67" spans="1:13" x14ac:dyDescent="0.2">
      <c r="A67" s="49" t="s">
        <v>601</v>
      </c>
      <c r="B67" s="49" t="s">
        <v>603</v>
      </c>
      <c r="C67" s="54" t="s">
        <v>838</v>
      </c>
      <c r="D67" s="49"/>
      <c r="E67" s="49" t="s">
        <v>57</v>
      </c>
      <c r="F67" s="49"/>
      <c r="G67" s="51" t="s">
        <v>602</v>
      </c>
      <c r="H67" s="49" t="s">
        <v>92</v>
      </c>
      <c r="I67" s="49" t="s">
        <v>331</v>
      </c>
      <c r="J67" s="49"/>
      <c r="K67" s="49"/>
      <c r="L67" s="52" t="s">
        <v>839</v>
      </c>
      <c r="M67" s="49"/>
    </row>
    <row r="68" spans="1:13" x14ac:dyDescent="0.2">
      <c r="A68" s="49" t="s">
        <v>840</v>
      </c>
      <c r="B68" s="49" t="s">
        <v>841</v>
      </c>
      <c r="C68" s="50" t="str">
        <f>HYPERLINK("http://veterinaryrecord.bmj.com/","http://veterinaryrecord.bmj.com")</f>
        <v>http://veterinaryrecord.bmj.com</v>
      </c>
      <c r="D68" s="49"/>
      <c r="E68" s="49" t="s">
        <v>30</v>
      </c>
      <c r="F68" s="49" t="s">
        <v>842</v>
      </c>
      <c r="G68" s="49" t="s">
        <v>843</v>
      </c>
      <c r="H68" s="49" t="s">
        <v>790</v>
      </c>
      <c r="I68" s="49" t="s">
        <v>844</v>
      </c>
      <c r="J68" s="49">
        <v>2.0499999999999998</v>
      </c>
      <c r="K68" s="49" t="s">
        <v>845</v>
      </c>
      <c r="L68" s="52" t="s">
        <v>846</v>
      </c>
      <c r="M68" s="49" t="s">
        <v>336</v>
      </c>
    </row>
    <row r="69" spans="1:13" x14ac:dyDescent="0.2">
      <c r="A69" s="49" t="s">
        <v>847</v>
      </c>
      <c r="B69" s="49" t="s">
        <v>848</v>
      </c>
      <c r="C69" s="54" t="s">
        <v>849</v>
      </c>
      <c r="D69" s="49"/>
      <c r="E69" s="49" t="s">
        <v>57</v>
      </c>
      <c r="F69" s="49"/>
      <c r="G69" s="49" t="s">
        <v>850</v>
      </c>
      <c r="H69" s="49" t="s">
        <v>790</v>
      </c>
      <c r="I69" s="49" t="s">
        <v>851</v>
      </c>
      <c r="J69" s="49"/>
      <c r="K69" s="49"/>
      <c r="L69" s="52" t="s">
        <v>825</v>
      </c>
      <c r="M69" s="49" t="s">
        <v>336</v>
      </c>
    </row>
    <row r="70" spans="1:13" x14ac:dyDescent="0.2">
      <c r="A70" s="49" t="s">
        <v>852</v>
      </c>
      <c r="B70" s="49" t="s">
        <v>853</v>
      </c>
      <c r="C70" s="54" t="s">
        <v>854</v>
      </c>
      <c r="D70" s="49"/>
      <c r="E70" s="49" t="s">
        <v>57</v>
      </c>
      <c r="F70" s="49" t="s">
        <v>855</v>
      </c>
      <c r="G70" s="49" t="s">
        <v>856</v>
      </c>
      <c r="H70" s="49" t="s">
        <v>790</v>
      </c>
      <c r="I70" s="49" t="s">
        <v>331</v>
      </c>
      <c r="J70" s="49"/>
      <c r="K70" s="49"/>
      <c r="L70" s="52" t="s">
        <v>752</v>
      </c>
      <c r="M70" s="49" t="s">
        <v>344</v>
      </c>
    </row>
    <row r="71" spans="1:13" x14ac:dyDescent="0.2">
      <c r="A71" s="49" t="s">
        <v>610</v>
      </c>
      <c r="B71" s="49" t="s">
        <v>612</v>
      </c>
      <c r="C71" s="54" t="s">
        <v>857</v>
      </c>
      <c r="D71" s="49"/>
      <c r="E71" s="49" t="s">
        <v>57</v>
      </c>
      <c r="F71" s="49"/>
      <c r="G71" s="49" t="s">
        <v>611</v>
      </c>
      <c r="H71" s="49" t="s">
        <v>23</v>
      </c>
      <c r="I71" s="49" t="s">
        <v>331</v>
      </c>
      <c r="J71" s="49"/>
      <c r="K71" s="49"/>
      <c r="L71" s="52" t="s">
        <v>858</v>
      </c>
      <c r="M71" s="49" t="s">
        <v>344</v>
      </c>
    </row>
  </sheetData>
  <autoFilter ref="A1:M71" xr:uid="{00000000-0009-0000-0000-000007000000}"/>
  <hyperlinks>
    <hyperlink ref="C12" r:id="rId1" xr:uid="{00000000-0004-0000-0700-000000000000}"/>
    <hyperlink ref="C28" r:id="rId2" xr:uid="{00000000-0004-0000-0700-000001000000}"/>
    <hyperlink ref="C30" r:id="rId3" xr:uid="{00000000-0004-0000-0700-000002000000}"/>
    <hyperlink ref="C31" r:id="rId4" xr:uid="{00000000-0004-0000-0700-000003000000}"/>
    <hyperlink ref="C33" r:id="rId5" xr:uid="{00000000-0004-0000-0700-000004000000}"/>
    <hyperlink ref="C34" r:id="rId6" xr:uid="{00000000-0004-0000-0700-000005000000}"/>
    <hyperlink ref="C36" r:id="rId7" xr:uid="{00000000-0004-0000-0700-000006000000}"/>
    <hyperlink ref="C37" r:id="rId8" xr:uid="{00000000-0004-0000-0700-000007000000}"/>
    <hyperlink ref="C38" r:id="rId9" xr:uid="{00000000-0004-0000-0700-000008000000}"/>
    <hyperlink ref="C39" r:id="rId10" xr:uid="{00000000-0004-0000-0700-000009000000}"/>
    <hyperlink ref="C40" r:id="rId11" xr:uid="{00000000-0004-0000-0700-00000A000000}"/>
    <hyperlink ref="C41" r:id="rId12" xr:uid="{00000000-0004-0000-0700-00000B000000}"/>
    <hyperlink ref="C42" r:id="rId13" xr:uid="{00000000-0004-0000-0700-00000C000000}"/>
    <hyperlink ref="C43" r:id="rId14" xr:uid="{00000000-0004-0000-0700-00000D000000}"/>
    <hyperlink ref="C45" r:id="rId15" xr:uid="{00000000-0004-0000-0700-00000E000000}"/>
    <hyperlink ref="C48" r:id="rId16" xr:uid="{00000000-0004-0000-0700-00000F000000}"/>
    <hyperlink ref="C49" r:id="rId17" xr:uid="{00000000-0004-0000-0700-000010000000}"/>
    <hyperlink ref="C52" r:id="rId18" xr:uid="{00000000-0004-0000-0700-000011000000}"/>
    <hyperlink ref="C53" r:id="rId19" xr:uid="{00000000-0004-0000-0700-000012000000}"/>
    <hyperlink ref="C55" r:id="rId20" xr:uid="{00000000-0004-0000-0700-000013000000}"/>
    <hyperlink ref="C56" r:id="rId21" xr:uid="{00000000-0004-0000-0700-000014000000}"/>
    <hyperlink ref="C60" r:id="rId22" xr:uid="{00000000-0004-0000-0700-000015000000}"/>
    <hyperlink ref="C61" r:id="rId23" xr:uid="{00000000-0004-0000-0700-000016000000}"/>
    <hyperlink ref="C62" r:id="rId24" xr:uid="{00000000-0004-0000-0700-000017000000}"/>
    <hyperlink ref="C64" r:id="rId25" xr:uid="{00000000-0004-0000-0700-000018000000}"/>
    <hyperlink ref="C67" r:id="rId26" xr:uid="{00000000-0004-0000-0700-000019000000}"/>
    <hyperlink ref="C69" r:id="rId27" xr:uid="{00000000-0004-0000-0700-00001A000000}"/>
    <hyperlink ref="C70" r:id="rId28" xr:uid="{00000000-0004-0000-0700-00001B000000}"/>
    <hyperlink ref="C71" r:id="rId29" xr:uid="{00000000-0004-0000-0700-00001C000000}"/>
  </hyperlinks>
  <pageMargins left="0.7" right="0.7" top="0.78740157499999996" bottom="0.78740157499999996" header="0.3" footer="0.3"/>
  <legacyDrawing r:id="rId3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X1000"/>
  <sheetViews>
    <sheetView workbookViewId="0"/>
  </sheetViews>
  <sheetFormatPr defaultColWidth="12.5703125" defaultRowHeight="12.75" customHeight="1" x14ac:dyDescent="0.2"/>
  <cols>
    <col min="1" max="1" width="33.7109375" customWidth="1"/>
    <col min="2" max="4" width="14.140625" customWidth="1"/>
    <col min="5" max="5" width="35" customWidth="1"/>
    <col min="6" max="6" width="21.5703125" customWidth="1"/>
    <col min="7" max="7" width="7.28515625" customWidth="1"/>
  </cols>
  <sheetData>
    <row r="1" spans="1:24" ht="12.75" customHeight="1" x14ac:dyDescent="0.2">
      <c r="A1" s="63" t="s">
        <v>859</v>
      </c>
      <c r="B1" s="64">
        <v>2016</v>
      </c>
      <c r="C1" s="65">
        <v>2017</v>
      </c>
      <c r="D1" s="66" t="s">
        <v>860</v>
      </c>
      <c r="E1" s="66" t="s">
        <v>861</v>
      </c>
      <c r="F1" s="66" t="s">
        <v>862</v>
      </c>
      <c r="G1" s="66" t="s">
        <v>863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4" ht="12.75" customHeight="1" x14ac:dyDescent="0.2">
      <c r="A2" s="68"/>
      <c r="B2" s="69"/>
      <c r="C2" s="70"/>
      <c r="D2" s="71"/>
      <c r="E2" s="72"/>
      <c r="F2" s="73"/>
      <c r="G2" s="73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12.75" customHeight="1" x14ac:dyDescent="0.2">
      <c r="A3" s="74" t="s">
        <v>627</v>
      </c>
      <c r="B3" s="69">
        <v>12.811</v>
      </c>
      <c r="C3" s="70">
        <v>12.35</v>
      </c>
      <c r="D3" s="75">
        <f t="shared" ref="D3:D33" si="0">(C3-B3)</f>
        <v>-0.4610000000000003</v>
      </c>
      <c r="E3" s="72" t="s">
        <v>564</v>
      </c>
      <c r="F3" s="73" t="s">
        <v>706</v>
      </c>
      <c r="G3" s="73" t="s">
        <v>864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</row>
    <row r="4" spans="1:24" ht="12.75" customHeight="1" x14ac:dyDescent="0.2">
      <c r="A4" s="74" t="s">
        <v>42</v>
      </c>
      <c r="B4" s="69">
        <v>3.2650000000000001</v>
      </c>
      <c r="C4" s="70">
        <v>3.258</v>
      </c>
      <c r="D4" s="75">
        <f t="shared" si="0"/>
        <v>-7.0000000000001172E-3</v>
      </c>
      <c r="E4" s="72" t="s">
        <v>865</v>
      </c>
      <c r="F4" s="73" t="s">
        <v>695</v>
      </c>
      <c r="G4" s="73" t="s">
        <v>864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1:24" ht="12.75" customHeight="1" x14ac:dyDescent="0.2">
      <c r="A5" s="74" t="s">
        <v>34</v>
      </c>
      <c r="B5" s="69">
        <v>4.0990000000000002</v>
      </c>
      <c r="C5" s="70">
        <v>3.9529999999999998</v>
      </c>
      <c r="D5" s="75">
        <f t="shared" si="0"/>
        <v>-0.14600000000000035</v>
      </c>
      <c r="E5" s="72" t="s">
        <v>865</v>
      </c>
      <c r="F5" s="73" t="s">
        <v>692</v>
      </c>
      <c r="G5" s="73" t="s">
        <v>864</v>
      </c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12.75" customHeight="1" x14ac:dyDescent="0.2">
      <c r="A6" s="74" t="s">
        <v>20</v>
      </c>
      <c r="B6" s="69">
        <v>1.2150000000000001</v>
      </c>
      <c r="C6" s="70">
        <v>1.59</v>
      </c>
      <c r="D6" s="71">
        <f t="shared" si="0"/>
        <v>0.375</v>
      </c>
      <c r="E6" s="72" t="s">
        <v>865</v>
      </c>
      <c r="F6" s="73" t="s">
        <v>690</v>
      </c>
      <c r="G6" s="73" t="s">
        <v>866</v>
      </c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4" ht="12.75" customHeight="1" x14ac:dyDescent="0.2">
      <c r="A7" s="74" t="s">
        <v>441</v>
      </c>
      <c r="B7" s="69">
        <v>2.3690000000000002</v>
      </c>
      <c r="C7" s="70">
        <v>2.4129999999999998</v>
      </c>
      <c r="D7" s="71">
        <f t="shared" si="0"/>
        <v>4.3999999999999595E-2</v>
      </c>
      <c r="E7" s="72" t="s">
        <v>867</v>
      </c>
      <c r="F7" s="73" t="s">
        <v>747</v>
      </c>
      <c r="G7" s="73" t="s">
        <v>868</v>
      </c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4" ht="12.75" customHeight="1" x14ac:dyDescent="0.2">
      <c r="A8" s="74" t="s">
        <v>60</v>
      </c>
      <c r="B8" s="69">
        <v>6.1859999999999999</v>
      </c>
      <c r="C8" s="70">
        <v>7.226</v>
      </c>
      <c r="D8" s="71">
        <f t="shared" si="0"/>
        <v>1.04</v>
      </c>
      <c r="E8" s="72" t="s">
        <v>869</v>
      </c>
      <c r="F8" s="73" t="s">
        <v>715</v>
      </c>
      <c r="G8" s="73" t="s">
        <v>864</v>
      </c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4" ht="12.75" customHeight="1" x14ac:dyDescent="0.2">
      <c r="A9" s="74" t="s">
        <v>276</v>
      </c>
      <c r="B9" s="76"/>
      <c r="C9" s="70">
        <v>2.3849999999999998</v>
      </c>
      <c r="D9" s="71">
        <f t="shared" si="0"/>
        <v>2.3849999999999998</v>
      </c>
      <c r="E9" s="72" t="s">
        <v>869</v>
      </c>
      <c r="F9" s="73" t="s">
        <v>731</v>
      </c>
      <c r="G9" s="73" t="s">
        <v>864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4" ht="12.75" customHeight="1" x14ac:dyDescent="0.2">
      <c r="A10" s="74" t="s">
        <v>353</v>
      </c>
      <c r="B10" s="69">
        <v>20.785</v>
      </c>
      <c r="C10" s="70">
        <v>23.259</v>
      </c>
      <c r="D10" s="71">
        <f t="shared" si="0"/>
        <v>2.4740000000000002</v>
      </c>
      <c r="E10" s="72" t="s">
        <v>867</v>
      </c>
      <c r="F10" s="73" t="s">
        <v>836</v>
      </c>
      <c r="G10" s="73" t="s">
        <v>864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4" ht="12.75" customHeight="1" x14ac:dyDescent="0.2">
      <c r="A11" s="74" t="s">
        <v>70</v>
      </c>
      <c r="B11" s="69">
        <v>3.806</v>
      </c>
      <c r="C11" s="70">
        <v>3.3839999999999999</v>
      </c>
      <c r="D11" s="75">
        <f t="shared" si="0"/>
        <v>-0.42200000000000015</v>
      </c>
      <c r="E11" s="72" t="s">
        <v>72</v>
      </c>
      <c r="F11" s="73" t="s">
        <v>678</v>
      </c>
      <c r="G11" s="73" t="s">
        <v>864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1:24" ht="12.75" customHeight="1" x14ac:dyDescent="0.2">
      <c r="A12" s="74" t="s">
        <v>78</v>
      </c>
      <c r="B12" s="69">
        <v>6.5570000000000004</v>
      </c>
      <c r="C12" s="70">
        <v>7.867</v>
      </c>
      <c r="D12" s="71">
        <f t="shared" si="0"/>
        <v>1.3099999999999996</v>
      </c>
      <c r="E12" s="77" t="s">
        <v>870</v>
      </c>
      <c r="F12" s="77" t="s">
        <v>680</v>
      </c>
      <c r="G12" s="77" t="s">
        <v>864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24" ht="12.75" customHeight="1" x14ac:dyDescent="0.2">
      <c r="A13" s="74" t="s">
        <v>90</v>
      </c>
      <c r="B13" s="69">
        <v>1.861</v>
      </c>
      <c r="C13" s="70">
        <v>2.0459999999999998</v>
      </c>
      <c r="D13" s="71">
        <f t="shared" si="0"/>
        <v>0.18499999999999983</v>
      </c>
      <c r="E13" s="77" t="s">
        <v>92</v>
      </c>
      <c r="F13" s="77" t="s">
        <v>718</v>
      </c>
      <c r="G13" s="77" t="s">
        <v>868</v>
      </c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24" ht="12.75" customHeight="1" x14ac:dyDescent="0.2">
      <c r="A14" s="74" t="s">
        <v>291</v>
      </c>
      <c r="B14" s="78">
        <v>0.71799999999999997</v>
      </c>
      <c r="C14" s="70">
        <v>0.53800000000000003</v>
      </c>
      <c r="D14" s="75">
        <f t="shared" si="0"/>
        <v>-0.17999999999999994</v>
      </c>
      <c r="E14" s="77" t="s">
        <v>871</v>
      </c>
      <c r="F14" s="77" t="s">
        <v>775</v>
      </c>
      <c r="G14" s="77" t="s">
        <v>872</v>
      </c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spans="1:24" ht="12.75" customHeight="1" x14ac:dyDescent="0.2">
      <c r="A15" s="74" t="s">
        <v>119</v>
      </c>
      <c r="B15" s="69">
        <v>16.658000000000001</v>
      </c>
      <c r="C15" s="70">
        <v>17.015999999999998</v>
      </c>
      <c r="D15" s="71">
        <f t="shared" si="0"/>
        <v>0.35799999999999699</v>
      </c>
      <c r="E15" s="77" t="s">
        <v>873</v>
      </c>
      <c r="F15" s="77" t="s">
        <v>722</v>
      </c>
      <c r="G15" s="77" t="s">
        <v>864</v>
      </c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24" ht="12.75" customHeight="1" x14ac:dyDescent="0.2">
      <c r="A16" s="74" t="s">
        <v>126</v>
      </c>
      <c r="B16" s="78">
        <v>6.0590000000000002</v>
      </c>
      <c r="C16" s="70">
        <v>5.42</v>
      </c>
      <c r="D16" s="75">
        <f t="shared" si="0"/>
        <v>-0.63900000000000023</v>
      </c>
      <c r="E16" s="77" t="s">
        <v>128</v>
      </c>
      <c r="F16" s="77" t="s">
        <v>708</v>
      </c>
      <c r="G16" s="77" t="s">
        <v>864</v>
      </c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</row>
    <row r="17" spans="1:24" ht="12.75" customHeight="1" x14ac:dyDescent="0.2">
      <c r="A17" s="74" t="s">
        <v>786</v>
      </c>
      <c r="B17" s="69">
        <v>0.05</v>
      </c>
      <c r="C17" s="70">
        <v>0.17599999999999999</v>
      </c>
      <c r="D17" s="71">
        <f t="shared" si="0"/>
        <v>0.126</v>
      </c>
      <c r="E17" s="77" t="s">
        <v>874</v>
      </c>
      <c r="F17" s="77"/>
      <c r="G17" s="7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</row>
    <row r="18" spans="1:24" ht="12.75" customHeight="1" x14ac:dyDescent="0.2">
      <c r="A18" s="74" t="s">
        <v>136</v>
      </c>
      <c r="B18" s="78">
        <v>1.482</v>
      </c>
      <c r="C18" s="70">
        <v>2.42</v>
      </c>
      <c r="D18" s="71">
        <f t="shared" si="0"/>
        <v>0.93799999999999994</v>
      </c>
      <c r="E18" s="77" t="s">
        <v>875</v>
      </c>
      <c r="F18" s="77" t="s">
        <v>793</v>
      </c>
      <c r="G18" s="77" t="s">
        <v>868</v>
      </c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</row>
    <row r="19" spans="1:24" ht="12.75" customHeight="1" x14ac:dyDescent="0.2">
      <c r="A19" s="74" t="s">
        <v>145</v>
      </c>
      <c r="B19" s="78">
        <v>2.6869999999999998</v>
      </c>
      <c r="C19" s="70">
        <v>2.8940000000000001</v>
      </c>
      <c r="D19" s="71">
        <f t="shared" si="0"/>
        <v>0.20700000000000029</v>
      </c>
      <c r="E19" s="77" t="s">
        <v>147</v>
      </c>
      <c r="F19" s="77" t="s">
        <v>804</v>
      </c>
      <c r="G19" s="77" t="s">
        <v>868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</row>
    <row r="20" spans="1:24" ht="12.75" customHeight="1" x14ac:dyDescent="0.2">
      <c r="A20" s="74" t="s">
        <v>155</v>
      </c>
      <c r="B20" s="78">
        <v>3.6080000000000001</v>
      </c>
      <c r="C20" s="70">
        <v>3.9729999999999999</v>
      </c>
      <c r="D20" s="71">
        <f t="shared" si="0"/>
        <v>0.36499999999999977</v>
      </c>
      <c r="E20" s="77" t="s">
        <v>62</v>
      </c>
      <c r="F20" s="77" t="s">
        <v>683</v>
      </c>
      <c r="G20" s="77" t="s">
        <v>864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</row>
    <row r="21" spans="1:24" ht="12.75" customHeight="1" x14ac:dyDescent="0.2">
      <c r="A21" s="74" t="s">
        <v>268</v>
      </c>
      <c r="B21" s="78">
        <v>1.5189999999999999</v>
      </c>
      <c r="C21" s="70">
        <v>2.0270000000000001</v>
      </c>
      <c r="D21" s="71">
        <f t="shared" si="0"/>
        <v>0.50800000000000023</v>
      </c>
      <c r="E21" s="77" t="s">
        <v>876</v>
      </c>
      <c r="F21" s="77" t="s">
        <v>877</v>
      </c>
      <c r="G21" s="77" t="s">
        <v>868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1:24" ht="12.75" customHeight="1" x14ac:dyDescent="0.2">
      <c r="A22" s="74" t="s">
        <v>806</v>
      </c>
      <c r="B22" s="69">
        <v>1.9430000000000001</v>
      </c>
      <c r="C22" s="70">
        <v>2.0289999999999999</v>
      </c>
      <c r="D22" s="71">
        <f t="shared" si="0"/>
        <v>8.5999999999999854E-2</v>
      </c>
      <c r="E22" s="77" t="s">
        <v>878</v>
      </c>
      <c r="F22" s="77" t="s">
        <v>812</v>
      </c>
      <c r="G22" s="77" t="s">
        <v>868</v>
      </c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</row>
    <row r="23" spans="1:24" ht="12.75" customHeight="1" x14ac:dyDescent="0.2">
      <c r="A23" s="74" t="s">
        <v>162</v>
      </c>
      <c r="B23" s="69">
        <v>1.5289999999999999</v>
      </c>
      <c r="C23" s="70">
        <v>1.889</v>
      </c>
      <c r="D23" s="71">
        <f t="shared" si="0"/>
        <v>0.3600000000000001</v>
      </c>
      <c r="E23" s="77" t="s">
        <v>879</v>
      </c>
      <c r="F23" s="77" t="s">
        <v>685</v>
      </c>
      <c r="G23" s="77" t="s">
        <v>864</v>
      </c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</row>
    <row r="24" spans="1:24" ht="12.75" customHeight="1" x14ac:dyDescent="0.2">
      <c r="A24" s="74" t="s">
        <v>171</v>
      </c>
      <c r="B24" s="69">
        <v>5.4509999999999996</v>
      </c>
      <c r="C24" s="70">
        <v>5.7510000000000003</v>
      </c>
      <c r="D24" s="71">
        <f t="shared" si="0"/>
        <v>0.30000000000000071</v>
      </c>
      <c r="E24" s="77" t="s">
        <v>880</v>
      </c>
      <c r="F24" s="77" t="s">
        <v>729</v>
      </c>
      <c r="G24" s="77" t="s">
        <v>864</v>
      </c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</row>
    <row r="25" spans="1:24" ht="12.75" customHeight="1" x14ac:dyDescent="0.2">
      <c r="A25" s="74" t="s">
        <v>178</v>
      </c>
      <c r="B25" s="69">
        <v>3.5510000000000002</v>
      </c>
      <c r="C25" s="70">
        <v>3.524</v>
      </c>
      <c r="D25" s="75">
        <f t="shared" si="0"/>
        <v>-2.7000000000000135E-2</v>
      </c>
      <c r="E25" s="77" t="s">
        <v>881</v>
      </c>
      <c r="F25" s="77" t="s">
        <v>672</v>
      </c>
      <c r="G25" s="77" t="s">
        <v>882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</row>
    <row r="26" spans="1:24" ht="12.75" customHeight="1" x14ac:dyDescent="0.2">
      <c r="A26" s="74" t="s">
        <v>187</v>
      </c>
      <c r="B26" s="69">
        <v>7.3490000000000002</v>
      </c>
      <c r="C26" s="70">
        <v>7.1440000000000001</v>
      </c>
      <c r="D26" s="75">
        <f t="shared" si="0"/>
        <v>-0.20500000000000007</v>
      </c>
      <c r="E26" s="77" t="s">
        <v>883</v>
      </c>
      <c r="F26" s="77" t="s">
        <v>674</v>
      </c>
      <c r="G26" s="77" t="s">
        <v>864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</row>
    <row r="27" spans="1:24" ht="12.75" customHeight="1" x14ac:dyDescent="0.2">
      <c r="A27" s="74" t="s">
        <v>819</v>
      </c>
      <c r="B27" s="69">
        <v>0.76900000000000002</v>
      </c>
      <c r="C27" s="70">
        <v>0.88300000000000001</v>
      </c>
      <c r="D27" s="71">
        <f t="shared" si="0"/>
        <v>0.11399999999999999</v>
      </c>
      <c r="E27" s="77" t="s">
        <v>884</v>
      </c>
      <c r="F27" s="77" t="s">
        <v>824</v>
      </c>
      <c r="G27" s="77" t="s">
        <v>866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1:24" ht="12.75" customHeight="1" x14ac:dyDescent="0.2">
      <c r="A28" s="74" t="s">
        <v>200</v>
      </c>
      <c r="B28" s="69">
        <v>3.9119999999999999</v>
      </c>
      <c r="C28" s="70">
        <v>3.9649999999999999</v>
      </c>
      <c r="D28" s="71">
        <f t="shared" si="0"/>
        <v>5.2999999999999936E-2</v>
      </c>
      <c r="E28" s="77" t="s">
        <v>875</v>
      </c>
      <c r="F28" s="77" t="s">
        <v>826</v>
      </c>
      <c r="G28" s="77" t="s">
        <v>864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</row>
    <row r="29" spans="1:24" ht="12.75" customHeight="1" x14ac:dyDescent="0.2">
      <c r="A29" s="74" t="s">
        <v>699</v>
      </c>
      <c r="B29" s="69">
        <v>1.8740000000000001</v>
      </c>
      <c r="C29" s="70">
        <v>2.0779999999999998</v>
      </c>
      <c r="D29" s="71">
        <f t="shared" si="0"/>
        <v>0.20399999999999974</v>
      </c>
      <c r="E29" s="77" t="s">
        <v>884</v>
      </c>
      <c r="F29" s="77" t="s">
        <v>703</v>
      </c>
      <c r="G29" s="77" t="s">
        <v>868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</row>
    <row r="30" spans="1:24" ht="12.75" customHeight="1" x14ac:dyDescent="0.2">
      <c r="A30" s="74" t="s">
        <v>217</v>
      </c>
      <c r="B30" s="78">
        <v>3.2120000000000002</v>
      </c>
      <c r="C30" s="70">
        <v>3.3460000000000001</v>
      </c>
      <c r="D30" s="71">
        <f t="shared" si="0"/>
        <v>0.1339999999999999</v>
      </c>
      <c r="E30" s="77" t="s">
        <v>885</v>
      </c>
      <c r="F30" s="77" t="s">
        <v>832</v>
      </c>
      <c r="G30" s="77" t="s">
        <v>868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</row>
    <row r="31" spans="1:24" ht="12.75" customHeight="1" x14ac:dyDescent="0.2">
      <c r="A31" s="74" t="s">
        <v>228</v>
      </c>
      <c r="B31" s="69">
        <v>8.2720000000000002</v>
      </c>
      <c r="C31" s="70">
        <v>9.6549999999999994</v>
      </c>
      <c r="D31" s="71">
        <f t="shared" si="0"/>
        <v>1.3829999999999991</v>
      </c>
      <c r="E31" s="77" t="s">
        <v>886</v>
      </c>
      <c r="F31" s="77" t="s">
        <v>735</v>
      </c>
      <c r="G31" s="77" t="s">
        <v>864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</row>
    <row r="32" spans="1:24" ht="12.75" customHeight="1" x14ac:dyDescent="0.2">
      <c r="A32" s="74" t="s">
        <v>238</v>
      </c>
      <c r="B32" s="78">
        <v>5.4690000000000003</v>
      </c>
      <c r="C32" s="70">
        <v>4.1509999999999998</v>
      </c>
      <c r="D32" s="75">
        <f t="shared" si="0"/>
        <v>-1.3180000000000005</v>
      </c>
      <c r="E32" s="77" t="s">
        <v>875</v>
      </c>
      <c r="F32" s="77" t="s">
        <v>837</v>
      </c>
      <c r="G32" s="77" t="s">
        <v>887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</row>
    <row r="33" spans="1:24" ht="12.75" customHeight="1" x14ac:dyDescent="0.2">
      <c r="A33" s="74" t="s">
        <v>840</v>
      </c>
      <c r="B33" s="69">
        <v>1.7370000000000001</v>
      </c>
      <c r="C33" s="70">
        <v>2.0499999999999998</v>
      </c>
      <c r="D33" s="71">
        <f t="shared" si="0"/>
        <v>0.31299999999999972</v>
      </c>
      <c r="E33" s="77" t="s">
        <v>874</v>
      </c>
      <c r="F33" s="77" t="s">
        <v>845</v>
      </c>
      <c r="G33" s="7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</row>
    <row r="34" spans="1:24" ht="12.75" customHeight="1" x14ac:dyDescent="0.2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</row>
    <row r="35" spans="1:24" ht="12.75" customHeight="1" x14ac:dyDescent="0.2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</row>
    <row r="36" spans="1:24" ht="12.75" customHeight="1" x14ac:dyDescent="0.2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</row>
    <row r="37" spans="1:24" ht="12.75" customHeight="1" x14ac:dyDescent="0.2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</row>
    <row r="38" spans="1:24" ht="12.75" customHeight="1" x14ac:dyDescent="0.2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</row>
    <row r="39" spans="1:24" ht="12.75" customHeight="1" x14ac:dyDescent="0.2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</row>
    <row r="40" spans="1:24" ht="12.75" customHeight="1" x14ac:dyDescent="0.2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</row>
    <row r="41" spans="1:24" ht="12.75" customHeight="1" x14ac:dyDescent="0.2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</row>
    <row r="42" spans="1:24" ht="12.75" customHeight="1" x14ac:dyDescent="0.2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</row>
    <row r="43" spans="1:24" ht="12.75" customHeight="1" x14ac:dyDescent="0.2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</row>
    <row r="44" spans="1:24" ht="12.75" customHeight="1" x14ac:dyDescent="0.2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</row>
    <row r="45" spans="1:24" ht="12.75" customHeight="1" x14ac:dyDescent="0.2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</row>
    <row r="46" spans="1:24" x14ac:dyDescent="0.2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</row>
    <row r="47" spans="1:24" x14ac:dyDescent="0.2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</row>
    <row r="48" spans="1:24" x14ac:dyDescent="0.2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</row>
    <row r="49" spans="1:24" x14ac:dyDescent="0.2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</row>
    <row r="50" spans="1:24" x14ac:dyDescent="0.2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</row>
    <row r="51" spans="1:24" x14ac:dyDescent="0.2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</row>
    <row r="52" spans="1:24" x14ac:dyDescent="0.2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</row>
    <row r="53" spans="1:24" x14ac:dyDescent="0.2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</row>
    <row r="54" spans="1:24" x14ac:dyDescent="0.2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</row>
    <row r="55" spans="1:24" x14ac:dyDescent="0.2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</row>
    <row r="56" spans="1:24" x14ac:dyDescent="0.2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</row>
    <row r="57" spans="1:24" x14ac:dyDescent="0.2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</row>
    <row r="58" spans="1:24" x14ac:dyDescent="0.2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</row>
    <row r="59" spans="1:24" x14ac:dyDescent="0.2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</row>
    <row r="60" spans="1:24" x14ac:dyDescent="0.2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</row>
    <row r="61" spans="1:24" x14ac:dyDescent="0.2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</row>
    <row r="62" spans="1:24" x14ac:dyDescent="0.2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</row>
    <row r="63" spans="1:24" x14ac:dyDescent="0.2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</row>
    <row r="64" spans="1:24" x14ac:dyDescent="0.2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</row>
    <row r="65" spans="1:24" x14ac:dyDescent="0.2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</row>
    <row r="66" spans="1:24" x14ac:dyDescent="0.2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</row>
    <row r="67" spans="1:24" x14ac:dyDescent="0.2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</row>
    <row r="68" spans="1:24" x14ac:dyDescent="0.2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</row>
    <row r="69" spans="1:24" x14ac:dyDescent="0.2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</row>
    <row r="70" spans="1:24" x14ac:dyDescent="0.2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</row>
    <row r="71" spans="1:24" x14ac:dyDescent="0.2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</row>
    <row r="72" spans="1:24" x14ac:dyDescent="0.2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</row>
    <row r="73" spans="1:24" x14ac:dyDescent="0.2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</row>
    <row r="74" spans="1:24" x14ac:dyDescent="0.2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</row>
    <row r="75" spans="1:24" x14ac:dyDescent="0.2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</row>
    <row r="76" spans="1:24" x14ac:dyDescent="0.2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</row>
    <row r="77" spans="1:24" x14ac:dyDescent="0.2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</row>
    <row r="78" spans="1:24" x14ac:dyDescent="0.2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</row>
    <row r="79" spans="1:24" x14ac:dyDescent="0.2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</row>
    <row r="80" spans="1:24" x14ac:dyDescent="0.2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</row>
    <row r="81" spans="1:24" x14ac:dyDescent="0.2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</row>
    <row r="82" spans="1:24" x14ac:dyDescent="0.2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</row>
    <row r="83" spans="1:24" x14ac:dyDescent="0.2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</row>
    <row r="84" spans="1:24" x14ac:dyDescent="0.2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</row>
    <row r="85" spans="1:24" x14ac:dyDescent="0.2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</row>
    <row r="86" spans="1:24" x14ac:dyDescent="0.2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</row>
    <row r="87" spans="1:24" x14ac:dyDescent="0.2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</row>
    <row r="88" spans="1:24" x14ac:dyDescent="0.2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</row>
    <row r="89" spans="1:24" x14ac:dyDescent="0.2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</row>
    <row r="90" spans="1:24" x14ac:dyDescent="0.2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</row>
    <row r="91" spans="1:24" x14ac:dyDescent="0.2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</row>
    <row r="92" spans="1:24" x14ac:dyDescent="0.2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</row>
    <row r="93" spans="1:24" x14ac:dyDescent="0.2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</row>
    <row r="94" spans="1:24" x14ac:dyDescent="0.2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</row>
    <row r="95" spans="1:24" x14ac:dyDescent="0.2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</row>
    <row r="96" spans="1:24" x14ac:dyDescent="0.2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</row>
    <row r="97" spans="1:24" x14ac:dyDescent="0.2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</row>
    <row r="98" spans="1:24" x14ac:dyDescent="0.2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</row>
    <row r="99" spans="1:24" x14ac:dyDescent="0.2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</row>
    <row r="100" spans="1:24" x14ac:dyDescent="0.2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</row>
    <row r="101" spans="1:24" x14ac:dyDescent="0.2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</row>
    <row r="102" spans="1:24" x14ac:dyDescent="0.2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</row>
    <row r="103" spans="1:24" x14ac:dyDescent="0.2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</row>
    <row r="104" spans="1:24" x14ac:dyDescent="0.2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</row>
    <row r="105" spans="1:24" x14ac:dyDescent="0.2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</row>
    <row r="106" spans="1:24" x14ac:dyDescent="0.2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</row>
    <row r="107" spans="1:24" x14ac:dyDescent="0.2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</row>
    <row r="108" spans="1:24" x14ac:dyDescent="0.2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</row>
    <row r="109" spans="1:24" x14ac:dyDescent="0.2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</row>
    <row r="110" spans="1:24" x14ac:dyDescent="0.2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</row>
    <row r="111" spans="1:24" x14ac:dyDescent="0.2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</row>
    <row r="112" spans="1:24" x14ac:dyDescent="0.2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</row>
    <row r="113" spans="1:24" x14ac:dyDescent="0.2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</row>
    <row r="114" spans="1:24" x14ac:dyDescent="0.2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</row>
    <row r="115" spans="1:24" x14ac:dyDescent="0.2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</row>
    <row r="116" spans="1:24" x14ac:dyDescent="0.2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</row>
    <row r="117" spans="1:24" x14ac:dyDescent="0.2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</row>
    <row r="118" spans="1:24" x14ac:dyDescent="0.2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</row>
    <row r="119" spans="1:24" x14ac:dyDescent="0.2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</row>
    <row r="120" spans="1:24" x14ac:dyDescent="0.2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</row>
    <row r="121" spans="1:24" x14ac:dyDescent="0.2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</row>
    <row r="122" spans="1:24" x14ac:dyDescent="0.2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</row>
    <row r="123" spans="1:24" x14ac:dyDescent="0.2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</row>
    <row r="124" spans="1:24" x14ac:dyDescent="0.2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</row>
    <row r="125" spans="1:24" x14ac:dyDescent="0.2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</row>
    <row r="126" spans="1:24" x14ac:dyDescent="0.2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</row>
    <row r="127" spans="1:24" x14ac:dyDescent="0.2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</row>
    <row r="128" spans="1:24" x14ac:dyDescent="0.2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</row>
    <row r="129" spans="1:24" x14ac:dyDescent="0.2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</row>
    <row r="130" spans="1:24" x14ac:dyDescent="0.2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</row>
    <row r="131" spans="1:24" x14ac:dyDescent="0.2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</row>
    <row r="132" spans="1:24" x14ac:dyDescent="0.2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</row>
    <row r="133" spans="1:24" x14ac:dyDescent="0.2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</row>
    <row r="134" spans="1:24" x14ac:dyDescent="0.2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</row>
    <row r="135" spans="1:24" x14ac:dyDescent="0.2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</row>
    <row r="136" spans="1:24" x14ac:dyDescent="0.2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</row>
    <row r="137" spans="1:24" x14ac:dyDescent="0.2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</row>
    <row r="138" spans="1:24" x14ac:dyDescent="0.2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</row>
    <row r="139" spans="1:24" x14ac:dyDescent="0.2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</row>
    <row r="140" spans="1:24" x14ac:dyDescent="0.2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</row>
    <row r="141" spans="1:24" x14ac:dyDescent="0.2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</row>
    <row r="142" spans="1:24" x14ac:dyDescent="0.2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</row>
    <row r="143" spans="1:24" x14ac:dyDescent="0.2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</row>
    <row r="144" spans="1:24" x14ac:dyDescent="0.2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</row>
    <row r="145" spans="1:24" x14ac:dyDescent="0.2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</row>
    <row r="146" spans="1:24" x14ac:dyDescent="0.2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</row>
    <row r="147" spans="1:24" x14ac:dyDescent="0.2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</row>
    <row r="148" spans="1:24" x14ac:dyDescent="0.2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</row>
    <row r="149" spans="1:24" x14ac:dyDescent="0.2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</row>
    <row r="150" spans="1:24" x14ac:dyDescent="0.2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</row>
    <row r="151" spans="1:24" x14ac:dyDescent="0.2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</row>
    <row r="152" spans="1:24" x14ac:dyDescent="0.2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</row>
    <row r="153" spans="1:24" x14ac:dyDescent="0.2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</row>
    <row r="154" spans="1:24" x14ac:dyDescent="0.2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</row>
    <row r="155" spans="1:24" x14ac:dyDescent="0.2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</row>
    <row r="156" spans="1:24" x14ac:dyDescent="0.2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</row>
    <row r="157" spans="1:24" x14ac:dyDescent="0.2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</row>
    <row r="158" spans="1:24" x14ac:dyDescent="0.2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</row>
    <row r="159" spans="1:24" x14ac:dyDescent="0.2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</row>
    <row r="160" spans="1:24" x14ac:dyDescent="0.2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</row>
    <row r="161" spans="1:24" x14ac:dyDescent="0.2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</row>
    <row r="162" spans="1:24" x14ac:dyDescent="0.2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</row>
    <row r="163" spans="1:24" x14ac:dyDescent="0.2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</row>
    <row r="164" spans="1:24" x14ac:dyDescent="0.2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</row>
    <row r="165" spans="1:24" x14ac:dyDescent="0.2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</row>
    <row r="166" spans="1:24" x14ac:dyDescent="0.2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</row>
    <row r="167" spans="1:24" x14ac:dyDescent="0.2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</row>
    <row r="168" spans="1:24" x14ac:dyDescent="0.2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</row>
    <row r="169" spans="1:24" x14ac:dyDescent="0.2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</row>
    <row r="170" spans="1:24" x14ac:dyDescent="0.2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</row>
    <row r="171" spans="1:24" x14ac:dyDescent="0.2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</row>
    <row r="172" spans="1:24" x14ac:dyDescent="0.2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</row>
    <row r="173" spans="1:24" x14ac:dyDescent="0.2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</row>
    <row r="174" spans="1:24" x14ac:dyDescent="0.2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</row>
    <row r="175" spans="1:24" x14ac:dyDescent="0.2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</row>
    <row r="176" spans="1:24" x14ac:dyDescent="0.2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</row>
    <row r="177" spans="1:24" x14ac:dyDescent="0.2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</row>
    <row r="178" spans="1:24" x14ac:dyDescent="0.2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</row>
    <row r="179" spans="1:24" x14ac:dyDescent="0.2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</row>
    <row r="180" spans="1:24" x14ac:dyDescent="0.2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</row>
    <row r="181" spans="1:24" x14ac:dyDescent="0.2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</row>
    <row r="182" spans="1:24" x14ac:dyDescent="0.2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</row>
    <row r="183" spans="1:24" x14ac:dyDescent="0.2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</row>
    <row r="184" spans="1:24" x14ac:dyDescent="0.2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</row>
    <row r="185" spans="1:24" x14ac:dyDescent="0.2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</row>
    <row r="186" spans="1:24" x14ac:dyDescent="0.2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</row>
    <row r="187" spans="1:24" x14ac:dyDescent="0.2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</row>
    <row r="188" spans="1:24" x14ac:dyDescent="0.2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</row>
    <row r="189" spans="1:24" x14ac:dyDescent="0.2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</row>
    <row r="190" spans="1:24" x14ac:dyDescent="0.2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</row>
    <row r="191" spans="1:24" x14ac:dyDescent="0.2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</row>
    <row r="192" spans="1:24" x14ac:dyDescent="0.2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</row>
    <row r="193" spans="1:24" x14ac:dyDescent="0.2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</row>
    <row r="194" spans="1:24" x14ac:dyDescent="0.2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</row>
    <row r="195" spans="1:24" x14ac:dyDescent="0.2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</row>
    <row r="196" spans="1:24" x14ac:dyDescent="0.2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</row>
    <row r="197" spans="1:24" x14ac:dyDescent="0.2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</row>
    <row r="198" spans="1:24" x14ac:dyDescent="0.2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</row>
    <row r="199" spans="1:24" x14ac:dyDescent="0.2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</row>
    <row r="200" spans="1:24" x14ac:dyDescent="0.2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</row>
    <row r="201" spans="1:24" x14ac:dyDescent="0.2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</row>
    <row r="202" spans="1:24" x14ac:dyDescent="0.2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</row>
    <row r="203" spans="1:24" x14ac:dyDescent="0.2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</row>
    <row r="204" spans="1:24" x14ac:dyDescent="0.2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</row>
    <row r="205" spans="1:24" x14ac:dyDescent="0.2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</row>
    <row r="206" spans="1:24" x14ac:dyDescent="0.2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</row>
    <row r="207" spans="1:24" x14ac:dyDescent="0.2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</row>
    <row r="208" spans="1:24" x14ac:dyDescent="0.2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</row>
    <row r="209" spans="1:24" x14ac:dyDescent="0.2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</row>
    <row r="210" spans="1:24" x14ac:dyDescent="0.2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</row>
    <row r="211" spans="1:24" x14ac:dyDescent="0.2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</row>
    <row r="212" spans="1:24" x14ac:dyDescent="0.2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</row>
    <row r="213" spans="1:24" x14ac:dyDescent="0.2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</row>
    <row r="214" spans="1:24" x14ac:dyDescent="0.2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</row>
    <row r="215" spans="1:24" x14ac:dyDescent="0.2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</row>
    <row r="216" spans="1:24" x14ac:dyDescent="0.2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</row>
    <row r="217" spans="1:24" x14ac:dyDescent="0.2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</row>
    <row r="218" spans="1:24" x14ac:dyDescent="0.2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</row>
    <row r="219" spans="1:24" x14ac:dyDescent="0.2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</row>
    <row r="220" spans="1:24" x14ac:dyDescent="0.2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</row>
    <row r="221" spans="1:24" x14ac:dyDescent="0.2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</row>
    <row r="222" spans="1:24" x14ac:dyDescent="0.2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</row>
    <row r="223" spans="1:24" x14ac:dyDescent="0.2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</row>
    <row r="224" spans="1:24" x14ac:dyDescent="0.2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</row>
    <row r="225" spans="1:24" x14ac:dyDescent="0.2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</row>
    <row r="226" spans="1:24" x14ac:dyDescent="0.2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</row>
    <row r="227" spans="1:24" x14ac:dyDescent="0.2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</row>
    <row r="228" spans="1:24" x14ac:dyDescent="0.2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</row>
    <row r="229" spans="1:24" x14ac:dyDescent="0.2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</row>
    <row r="230" spans="1:24" x14ac:dyDescent="0.2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</row>
    <row r="231" spans="1:24" x14ac:dyDescent="0.2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</row>
    <row r="232" spans="1:24" x14ac:dyDescent="0.2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</row>
    <row r="233" spans="1:24" x14ac:dyDescent="0.2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</row>
    <row r="234" spans="1:24" x14ac:dyDescent="0.2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</row>
    <row r="235" spans="1:24" x14ac:dyDescent="0.2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</row>
    <row r="236" spans="1:24" x14ac:dyDescent="0.2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</row>
    <row r="237" spans="1:24" x14ac:dyDescent="0.2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</row>
    <row r="238" spans="1:24" x14ac:dyDescent="0.2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</row>
    <row r="239" spans="1:24" x14ac:dyDescent="0.2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</row>
    <row r="240" spans="1:24" x14ac:dyDescent="0.2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</row>
    <row r="241" spans="1:24" x14ac:dyDescent="0.2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</row>
    <row r="242" spans="1:24" x14ac:dyDescent="0.2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</row>
    <row r="243" spans="1:24" x14ac:dyDescent="0.2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</row>
    <row r="244" spans="1:24" x14ac:dyDescent="0.2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</row>
    <row r="245" spans="1:24" x14ac:dyDescent="0.2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</row>
    <row r="246" spans="1:24" x14ac:dyDescent="0.2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</row>
    <row r="247" spans="1:24" x14ac:dyDescent="0.2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</row>
    <row r="248" spans="1:24" x14ac:dyDescent="0.2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</row>
    <row r="249" spans="1:24" x14ac:dyDescent="0.2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</row>
    <row r="250" spans="1:24" x14ac:dyDescent="0.2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</row>
    <row r="251" spans="1:24" x14ac:dyDescent="0.2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</row>
    <row r="252" spans="1:24" x14ac:dyDescent="0.2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</row>
    <row r="253" spans="1:24" x14ac:dyDescent="0.2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</row>
    <row r="254" spans="1:24" x14ac:dyDescent="0.2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</row>
    <row r="255" spans="1:24" x14ac:dyDescent="0.2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</row>
    <row r="256" spans="1:24" x14ac:dyDescent="0.2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</row>
    <row r="257" spans="1:24" x14ac:dyDescent="0.2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</row>
    <row r="258" spans="1:24" x14ac:dyDescent="0.2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</row>
    <row r="259" spans="1:24" x14ac:dyDescent="0.2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</row>
    <row r="260" spans="1:24" x14ac:dyDescent="0.2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</row>
    <row r="261" spans="1:24" x14ac:dyDescent="0.2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</row>
    <row r="262" spans="1:24" x14ac:dyDescent="0.2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</row>
    <row r="263" spans="1:24" x14ac:dyDescent="0.2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</row>
    <row r="264" spans="1:24" x14ac:dyDescent="0.2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</row>
    <row r="265" spans="1:24" x14ac:dyDescent="0.2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</row>
    <row r="266" spans="1:24" x14ac:dyDescent="0.2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</row>
    <row r="267" spans="1:24" x14ac:dyDescent="0.2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</row>
    <row r="268" spans="1:24" x14ac:dyDescent="0.2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</row>
    <row r="269" spans="1:24" x14ac:dyDescent="0.2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</row>
    <row r="270" spans="1:24" x14ac:dyDescent="0.2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</row>
    <row r="271" spans="1:24" x14ac:dyDescent="0.2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</row>
    <row r="272" spans="1:24" x14ac:dyDescent="0.2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</row>
    <row r="273" spans="1:24" x14ac:dyDescent="0.2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</row>
    <row r="274" spans="1:24" x14ac:dyDescent="0.2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</row>
    <row r="275" spans="1:24" x14ac:dyDescent="0.2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</row>
    <row r="276" spans="1:24" x14ac:dyDescent="0.2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</row>
    <row r="277" spans="1:24" x14ac:dyDescent="0.2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</row>
    <row r="278" spans="1:24" x14ac:dyDescent="0.2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</row>
    <row r="279" spans="1:24" x14ac:dyDescent="0.2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</row>
    <row r="280" spans="1:24" x14ac:dyDescent="0.2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</row>
    <row r="281" spans="1:24" x14ac:dyDescent="0.2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</row>
    <row r="282" spans="1:24" x14ac:dyDescent="0.2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</row>
    <row r="283" spans="1:24" x14ac:dyDescent="0.2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</row>
    <row r="284" spans="1:24" x14ac:dyDescent="0.2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</row>
    <row r="285" spans="1:24" x14ac:dyDescent="0.2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</row>
    <row r="286" spans="1:24" x14ac:dyDescent="0.2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</row>
    <row r="287" spans="1:24" x14ac:dyDescent="0.2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</row>
    <row r="288" spans="1:24" x14ac:dyDescent="0.2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</row>
    <row r="289" spans="1:24" x14ac:dyDescent="0.2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</row>
    <row r="290" spans="1:24" x14ac:dyDescent="0.2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</row>
    <row r="291" spans="1:24" x14ac:dyDescent="0.2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</row>
    <row r="292" spans="1:24" x14ac:dyDescent="0.2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</row>
    <row r="293" spans="1:24" x14ac:dyDescent="0.2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</row>
    <row r="294" spans="1:24" x14ac:dyDescent="0.2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</row>
    <row r="295" spans="1:24" x14ac:dyDescent="0.2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</row>
    <row r="296" spans="1:24" x14ac:dyDescent="0.2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</row>
    <row r="297" spans="1:24" x14ac:dyDescent="0.2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</row>
    <row r="298" spans="1:24" x14ac:dyDescent="0.2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</row>
    <row r="299" spans="1:24" x14ac:dyDescent="0.2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</row>
    <row r="300" spans="1:24" x14ac:dyDescent="0.2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</row>
    <row r="301" spans="1:24" x14ac:dyDescent="0.2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</row>
    <row r="302" spans="1:24" x14ac:dyDescent="0.2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</row>
    <row r="303" spans="1:24" x14ac:dyDescent="0.2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</row>
    <row r="304" spans="1:24" x14ac:dyDescent="0.2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</row>
    <row r="305" spans="1:24" x14ac:dyDescent="0.2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</row>
    <row r="306" spans="1:24" x14ac:dyDescent="0.2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</row>
    <row r="307" spans="1:24" x14ac:dyDescent="0.2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</row>
    <row r="308" spans="1:24" x14ac:dyDescent="0.2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</row>
    <row r="309" spans="1:24" x14ac:dyDescent="0.2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</row>
    <row r="310" spans="1:24" x14ac:dyDescent="0.2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</row>
    <row r="311" spans="1:24" x14ac:dyDescent="0.2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</row>
    <row r="312" spans="1:24" x14ac:dyDescent="0.2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</row>
    <row r="313" spans="1:24" x14ac:dyDescent="0.2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</row>
    <row r="314" spans="1:24" x14ac:dyDescent="0.2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</row>
    <row r="315" spans="1:24" x14ac:dyDescent="0.2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</row>
    <row r="316" spans="1:24" x14ac:dyDescent="0.2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</row>
    <row r="317" spans="1:24" x14ac:dyDescent="0.2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</row>
    <row r="318" spans="1:24" x14ac:dyDescent="0.2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</row>
    <row r="319" spans="1:24" x14ac:dyDescent="0.2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</row>
    <row r="320" spans="1:24" x14ac:dyDescent="0.2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</row>
    <row r="321" spans="1:24" x14ac:dyDescent="0.2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</row>
    <row r="322" spans="1:24" x14ac:dyDescent="0.2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</row>
    <row r="323" spans="1:24" x14ac:dyDescent="0.2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</row>
    <row r="324" spans="1:24" x14ac:dyDescent="0.2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</row>
    <row r="325" spans="1:24" x14ac:dyDescent="0.2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</row>
    <row r="326" spans="1:24" x14ac:dyDescent="0.2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</row>
    <row r="327" spans="1:24" x14ac:dyDescent="0.2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</row>
    <row r="328" spans="1:24" x14ac:dyDescent="0.2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</row>
    <row r="329" spans="1:24" x14ac:dyDescent="0.2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</row>
    <row r="330" spans="1:24" x14ac:dyDescent="0.2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</row>
    <row r="331" spans="1:24" x14ac:dyDescent="0.2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</row>
    <row r="332" spans="1:24" x14ac:dyDescent="0.2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</row>
    <row r="333" spans="1:24" x14ac:dyDescent="0.2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</row>
    <row r="334" spans="1:24" x14ac:dyDescent="0.2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</row>
    <row r="335" spans="1:24" x14ac:dyDescent="0.2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</row>
    <row r="336" spans="1:24" x14ac:dyDescent="0.2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</row>
    <row r="337" spans="1:24" x14ac:dyDescent="0.2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</row>
    <row r="338" spans="1:24" x14ac:dyDescent="0.2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</row>
    <row r="339" spans="1:24" x14ac:dyDescent="0.2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</row>
    <row r="340" spans="1:24" x14ac:dyDescent="0.2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</row>
    <row r="341" spans="1:24" x14ac:dyDescent="0.2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</row>
    <row r="342" spans="1:24" x14ac:dyDescent="0.2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</row>
    <row r="343" spans="1:24" x14ac:dyDescent="0.2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</row>
    <row r="344" spans="1:24" x14ac:dyDescent="0.2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</row>
    <row r="345" spans="1:24" x14ac:dyDescent="0.2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</row>
    <row r="346" spans="1:24" x14ac:dyDescent="0.2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</row>
    <row r="347" spans="1:24" x14ac:dyDescent="0.2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</row>
    <row r="348" spans="1:24" x14ac:dyDescent="0.2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</row>
    <row r="349" spans="1:24" x14ac:dyDescent="0.2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</row>
    <row r="350" spans="1:24" x14ac:dyDescent="0.2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</row>
    <row r="351" spans="1:24" x14ac:dyDescent="0.2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</row>
    <row r="352" spans="1:24" x14ac:dyDescent="0.2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</row>
    <row r="353" spans="1:24" x14ac:dyDescent="0.2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</row>
    <row r="354" spans="1:24" x14ac:dyDescent="0.2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</row>
    <row r="355" spans="1:24" x14ac:dyDescent="0.2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</row>
    <row r="356" spans="1:24" x14ac:dyDescent="0.2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</row>
    <row r="357" spans="1:24" x14ac:dyDescent="0.2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</row>
    <row r="358" spans="1:24" x14ac:dyDescent="0.2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</row>
    <row r="359" spans="1:24" x14ac:dyDescent="0.2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</row>
    <row r="360" spans="1:24" x14ac:dyDescent="0.2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</row>
    <row r="361" spans="1:24" x14ac:dyDescent="0.2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</row>
    <row r="362" spans="1:24" x14ac:dyDescent="0.2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</row>
    <row r="363" spans="1:24" x14ac:dyDescent="0.2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</row>
    <row r="364" spans="1:24" x14ac:dyDescent="0.2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</row>
    <row r="365" spans="1:24" x14ac:dyDescent="0.2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</row>
    <row r="366" spans="1:24" x14ac:dyDescent="0.2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</row>
    <row r="367" spans="1:24" x14ac:dyDescent="0.2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</row>
    <row r="368" spans="1:24" x14ac:dyDescent="0.2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</row>
    <row r="369" spans="1:24" x14ac:dyDescent="0.2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</row>
    <row r="370" spans="1:24" x14ac:dyDescent="0.2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</row>
    <row r="371" spans="1:24" x14ac:dyDescent="0.2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</row>
    <row r="372" spans="1:24" x14ac:dyDescent="0.2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</row>
    <row r="373" spans="1:24" x14ac:dyDescent="0.2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</row>
    <row r="374" spans="1:24" x14ac:dyDescent="0.2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</row>
    <row r="375" spans="1:24" x14ac:dyDescent="0.2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</row>
    <row r="376" spans="1:24" x14ac:dyDescent="0.2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</row>
    <row r="377" spans="1:24" x14ac:dyDescent="0.2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</row>
    <row r="378" spans="1:24" x14ac:dyDescent="0.2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</row>
    <row r="379" spans="1:24" x14ac:dyDescent="0.2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</row>
    <row r="380" spans="1:24" x14ac:dyDescent="0.2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</row>
    <row r="381" spans="1:24" x14ac:dyDescent="0.2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</row>
    <row r="382" spans="1:24" x14ac:dyDescent="0.2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</row>
    <row r="383" spans="1:24" x14ac:dyDescent="0.2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</row>
    <row r="384" spans="1:24" x14ac:dyDescent="0.2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</row>
    <row r="385" spans="1:24" x14ac:dyDescent="0.2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</row>
    <row r="386" spans="1:24" x14ac:dyDescent="0.2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</row>
    <row r="387" spans="1:24" x14ac:dyDescent="0.2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</row>
    <row r="388" spans="1:24" x14ac:dyDescent="0.2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</row>
    <row r="389" spans="1:24" x14ac:dyDescent="0.2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</row>
    <row r="390" spans="1:24" x14ac:dyDescent="0.2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</row>
    <row r="391" spans="1:24" x14ac:dyDescent="0.2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</row>
    <row r="392" spans="1:24" x14ac:dyDescent="0.2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</row>
    <row r="393" spans="1:24" x14ac:dyDescent="0.2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</row>
    <row r="394" spans="1:24" x14ac:dyDescent="0.2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</row>
    <row r="395" spans="1:24" x14ac:dyDescent="0.2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</row>
    <row r="396" spans="1:24" x14ac:dyDescent="0.2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</row>
    <row r="397" spans="1:24" x14ac:dyDescent="0.2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</row>
    <row r="398" spans="1:24" x14ac:dyDescent="0.2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</row>
    <row r="399" spans="1:24" x14ac:dyDescent="0.2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</row>
    <row r="400" spans="1:24" x14ac:dyDescent="0.2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</row>
    <row r="401" spans="1:24" x14ac:dyDescent="0.2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</row>
    <row r="402" spans="1:24" x14ac:dyDescent="0.2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</row>
    <row r="403" spans="1:24" x14ac:dyDescent="0.2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</row>
    <row r="404" spans="1:24" x14ac:dyDescent="0.2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</row>
    <row r="405" spans="1:24" x14ac:dyDescent="0.2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</row>
    <row r="406" spans="1:24" x14ac:dyDescent="0.2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</row>
    <row r="407" spans="1:24" x14ac:dyDescent="0.2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</row>
    <row r="408" spans="1:24" x14ac:dyDescent="0.2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</row>
    <row r="409" spans="1:24" x14ac:dyDescent="0.2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</row>
    <row r="410" spans="1:24" x14ac:dyDescent="0.2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</row>
    <row r="411" spans="1:24" x14ac:dyDescent="0.2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</row>
    <row r="412" spans="1:24" x14ac:dyDescent="0.2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</row>
    <row r="413" spans="1:24" x14ac:dyDescent="0.2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</row>
    <row r="414" spans="1:24" x14ac:dyDescent="0.2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</row>
    <row r="415" spans="1:24" x14ac:dyDescent="0.2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</row>
    <row r="416" spans="1:24" x14ac:dyDescent="0.2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</row>
    <row r="417" spans="1:24" x14ac:dyDescent="0.2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</row>
    <row r="418" spans="1:24" x14ac:dyDescent="0.2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</row>
    <row r="419" spans="1:24" x14ac:dyDescent="0.2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</row>
    <row r="420" spans="1:24" x14ac:dyDescent="0.2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</row>
    <row r="421" spans="1:24" x14ac:dyDescent="0.2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</row>
    <row r="422" spans="1:24" x14ac:dyDescent="0.2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</row>
    <row r="423" spans="1:24" x14ac:dyDescent="0.2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</row>
    <row r="424" spans="1:24" x14ac:dyDescent="0.2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</row>
    <row r="425" spans="1:24" x14ac:dyDescent="0.2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</row>
    <row r="426" spans="1:24" x14ac:dyDescent="0.2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</row>
    <row r="427" spans="1:24" x14ac:dyDescent="0.2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</row>
    <row r="428" spans="1:24" x14ac:dyDescent="0.2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</row>
    <row r="429" spans="1:24" x14ac:dyDescent="0.2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</row>
    <row r="430" spans="1:24" x14ac:dyDescent="0.2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</row>
    <row r="431" spans="1:24" x14ac:dyDescent="0.2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</row>
    <row r="432" spans="1:24" x14ac:dyDescent="0.2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</row>
    <row r="433" spans="1:24" x14ac:dyDescent="0.2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</row>
    <row r="434" spans="1:24" x14ac:dyDescent="0.2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</row>
    <row r="435" spans="1:24" x14ac:dyDescent="0.2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</row>
    <row r="436" spans="1:24" x14ac:dyDescent="0.2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</row>
    <row r="437" spans="1:24" x14ac:dyDescent="0.2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</row>
    <row r="438" spans="1:24" x14ac:dyDescent="0.2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</row>
    <row r="439" spans="1:24" x14ac:dyDescent="0.2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</row>
    <row r="440" spans="1:24" x14ac:dyDescent="0.2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</row>
    <row r="441" spans="1:24" x14ac:dyDescent="0.2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</row>
    <row r="442" spans="1:24" x14ac:dyDescent="0.2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</row>
    <row r="443" spans="1:24" x14ac:dyDescent="0.2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</row>
    <row r="444" spans="1:24" x14ac:dyDescent="0.2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</row>
    <row r="445" spans="1:24" x14ac:dyDescent="0.2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</row>
    <row r="446" spans="1:24" x14ac:dyDescent="0.2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</row>
    <row r="447" spans="1:24" x14ac:dyDescent="0.2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</row>
    <row r="448" spans="1:24" x14ac:dyDescent="0.2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</row>
    <row r="449" spans="1:24" x14ac:dyDescent="0.2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</row>
    <row r="450" spans="1:24" x14ac:dyDescent="0.2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</row>
    <row r="451" spans="1:24" x14ac:dyDescent="0.2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</row>
    <row r="452" spans="1:24" x14ac:dyDescent="0.2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</row>
    <row r="453" spans="1:24" x14ac:dyDescent="0.2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</row>
    <row r="454" spans="1:24" x14ac:dyDescent="0.2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</row>
    <row r="455" spans="1:24" x14ac:dyDescent="0.2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</row>
    <row r="456" spans="1:24" x14ac:dyDescent="0.2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</row>
    <row r="457" spans="1:24" x14ac:dyDescent="0.2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</row>
    <row r="458" spans="1:24" x14ac:dyDescent="0.2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</row>
    <row r="459" spans="1:24" x14ac:dyDescent="0.2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</row>
    <row r="460" spans="1:24" x14ac:dyDescent="0.2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</row>
    <row r="461" spans="1:24" x14ac:dyDescent="0.2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</row>
    <row r="462" spans="1:24" x14ac:dyDescent="0.2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</row>
    <row r="463" spans="1:24" x14ac:dyDescent="0.2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</row>
    <row r="464" spans="1:24" x14ac:dyDescent="0.2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</row>
    <row r="465" spans="1:24" x14ac:dyDescent="0.2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</row>
    <row r="466" spans="1:24" x14ac:dyDescent="0.2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</row>
    <row r="467" spans="1:24" x14ac:dyDescent="0.2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</row>
    <row r="468" spans="1:24" x14ac:dyDescent="0.2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</row>
    <row r="469" spans="1:24" x14ac:dyDescent="0.2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</row>
    <row r="470" spans="1:24" x14ac:dyDescent="0.2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</row>
    <row r="471" spans="1:24" x14ac:dyDescent="0.2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</row>
    <row r="472" spans="1:24" x14ac:dyDescent="0.2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</row>
    <row r="473" spans="1:24" x14ac:dyDescent="0.2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</row>
    <row r="474" spans="1:24" x14ac:dyDescent="0.2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</row>
    <row r="475" spans="1:24" x14ac:dyDescent="0.2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</row>
    <row r="476" spans="1:24" x14ac:dyDescent="0.2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</row>
    <row r="477" spans="1:24" x14ac:dyDescent="0.2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</row>
    <row r="478" spans="1:24" x14ac:dyDescent="0.2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</row>
    <row r="479" spans="1:24" x14ac:dyDescent="0.2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</row>
    <row r="480" spans="1:24" x14ac:dyDescent="0.2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</row>
    <row r="481" spans="1:24" x14ac:dyDescent="0.2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</row>
    <row r="482" spans="1:24" x14ac:dyDescent="0.2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</row>
    <row r="483" spans="1:24" x14ac:dyDescent="0.2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</row>
    <row r="484" spans="1:24" x14ac:dyDescent="0.2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</row>
    <row r="485" spans="1:24" x14ac:dyDescent="0.2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</row>
    <row r="486" spans="1:24" x14ac:dyDescent="0.2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</row>
    <row r="487" spans="1:24" x14ac:dyDescent="0.2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</row>
    <row r="488" spans="1:24" x14ac:dyDescent="0.2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</row>
    <row r="489" spans="1:24" x14ac:dyDescent="0.2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</row>
    <row r="490" spans="1:24" x14ac:dyDescent="0.2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</row>
    <row r="491" spans="1:24" x14ac:dyDescent="0.2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</row>
    <row r="492" spans="1:24" x14ac:dyDescent="0.2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</row>
    <row r="493" spans="1:24" x14ac:dyDescent="0.2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</row>
    <row r="494" spans="1:24" x14ac:dyDescent="0.2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</row>
    <row r="495" spans="1:24" x14ac:dyDescent="0.2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</row>
    <row r="496" spans="1:24" x14ac:dyDescent="0.2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</row>
    <row r="497" spans="1:24" x14ac:dyDescent="0.2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</row>
    <row r="498" spans="1:24" x14ac:dyDescent="0.2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</row>
    <row r="499" spans="1:24" x14ac:dyDescent="0.2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</row>
    <row r="500" spans="1:24" x14ac:dyDescent="0.2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</row>
    <row r="501" spans="1:24" x14ac:dyDescent="0.2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</row>
    <row r="502" spans="1:24" x14ac:dyDescent="0.2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</row>
    <row r="503" spans="1:24" x14ac:dyDescent="0.2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</row>
    <row r="504" spans="1:24" x14ac:dyDescent="0.2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</row>
    <row r="505" spans="1:24" x14ac:dyDescent="0.2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</row>
    <row r="506" spans="1:24" x14ac:dyDescent="0.2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</row>
    <row r="507" spans="1:24" x14ac:dyDescent="0.2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</row>
    <row r="508" spans="1:24" x14ac:dyDescent="0.2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</row>
    <row r="509" spans="1:24" x14ac:dyDescent="0.2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</row>
    <row r="510" spans="1:24" x14ac:dyDescent="0.2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</row>
    <row r="511" spans="1:24" x14ac:dyDescent="0.2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</row>
    <row r="512" spans="1:24" x14ac:dyDescent="0.2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</row>
    <row r="513" spans="1:24" x14ac:dyDescent="0.2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</row>
    <row r="514" spans="1:24" x14ac:dyDescent="0.2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</row>
    <row r="515" spans="1:24" x14ac:dyDescent="0.2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</row>
    <row r="516" spans="1:24" x14ac:dyDescent="0.2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</row>
    <row r="517" spans="1:24" x14ac:dyDescent="0.2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</row>
    <row r="518" spans="1:24" x14ac:dyDescent="0.2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</row>
    <row r="519" spans="1:24" x14ac:dyDescent="0.2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</row>
    <row r="520" spans="1:24" x14ac:dyDescent="0.2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</row>
    <row r="521" spans="1:24" x14ac:dyDescent="0.2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</row>
    <row r="522" spans="1:24" x14ac:dyDescent="0.2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</row>
    <row r="523" spans="1:24" x14ac:dyDescent="0.2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</row>
    <row r="524" spans="1:24" x14ac:dyDescent="0.2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</row>
    <row r="525" spans="1:24" x14ac:dyDescent="0.2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</row>
    <row r="526" spans="1:24" x14ac:dyDescent="0.2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</row>
    <row r="527" spans="1:24" x14ac:dyDescent="0.2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</row>
    <row r="528" spans="1:24" x14ac:dyDescent="0.2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</row>
    <row r="529" spans="1:24" x14ac:dyDescent="0.2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</row>
    <row r="530" spans="1:24" x14ac:dyDescent="0.2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</row>
    <row r="531" spans="1:24" x14ac:dyDescent="0.2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</row>
    <row r="532" spans="1:24" x14ac:dyDescent="0.2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</row>
    <row r="533" spans="1:24" x14ac:dyDescent="0.2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</row>
    <row r="534" spans="1:24" x14ac:dyDescent="0.2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</row>
    <row r="535" spans="1:24" x14ac:dyDescent="0.2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</row>
    <row r="536" spans="1:24" x14ac:dyDescent="0.2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</row>
    <row r="537" spans="1:24" x14ac:dyDescent="0.2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</row>
    <row r="538" spans="1:24" x14ac:dyDescent="0.2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</row>
    <row r="539" spans="1:24" x14ac:dyDescent="0.2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</row>
    <row r="540" spans="1:24" x14ac:dyDescent="0.2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</row>
    <row r="541" spans="1:24" x14ac:dyDescent="0.2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</row>
    <row r="542" spans="1:24" x14ac:dyDescent="0.2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</row>
    <row r="543" spans="1:24" x14ac:dyDescent="0.2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</row>
    <row r="544" spans="1:24" x14ac:dyDescent="0.2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</row>
    <row r="545" spans="1:24" x14ac:dyDescent="0.2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</row>
    <row r="546" spans="1:24" x14ac:dyDescent="0.2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</row>
    <row r="547" spans="1:24" x14ac:dyDescent="0.2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</row>
    <row r="548" spans="1:24" x14ac:dyDescent="0.2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</row>
    <row r="549" spans="1:24" x14ac:dyDescent="0.2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</row>
    <row r="550" spans="1:24" x14ac:dyDescent="0.2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</row>
    <row r="551" spans="1:24" x14ac:dyDescent="0.2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</row>
    <row r="552" spans="1:24" x14ac:dyDescent="0.2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</row>
    <row r="553" spans="1:24" x14ac:dyDescent="0.2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</row>
    <row r="554" spans="1:24" x14ac:dyDescent="0.2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</row>
    <row r="555" spans="1:24" x14ac:dyDescent="0.2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</row>
    <row r="556" spans="1:24" x14ac:dyDescent="0.2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</row>
    <row r="557" spans="1:24" x14ac:dyDescent="0.2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</row>
    <row r="558" spans="1:24" x14ac:dyDescent="0.2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</row>
    <row r="559" spans="1:24" x14ac:dyDescent="0.2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</row>
    <row r="560" spans="1:24" x14ac:dyDescent="0.2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</row>
    <row r="561" spans="1:24" x14ac:dyDescent="0.2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</row>
    <row r="562" spans="1:24" x14ac:dyDescent="0.2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</row>
    <row r="563" spans="1:24" x14ac:dyDescent="0.2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</row>
    <row r="564" spans="1:24" x14ac:dyDescent="0.2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</row>
    <row r="565" spans="1:24" x14ac:dyDescent="0.2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</row>
    <row r="566" spans="1:24" x14ac:dyDescent="0.2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</row>
    <row r="567" spans="1:24" x14ac:dyDescent="0.2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</row>
    <row r="568" spans="1:24" x14ac:dyDescent="0.2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</row>
    <row r="569" spans="1:24" x14ac:dyDescent="0.2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</row>
    <row r="570" spans="1:24" x14ac:dyDescent="0.2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</row>
    <row r="571" spans="1:24" x14ac:dyDescent="0.2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</row>
    <row r="572" spans="1:24" x14ac:dyDescent="0.2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</row>
    <row r="573" spans="1:24" x14ac:dyDescent="0.2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</row>
    <row r="574" spans="1:24" x14ac:dyDescent="0.2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</row>
    <row r="575" spans="1:24" x14ac:dyDescent="0.2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</row>
    <row r="576" spans="1:24" x14ac:dyDescent="0.2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</row>
    <row r="577" spans="1:24" x14ac:dyDescent="0.2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</row>
    <row r="578" spans="1:24" x14ac:dyDescent="0.2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</row>
    <row r="579" spans="1:24" x14ac:dyDescent="0.2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</row>
    <row r="580" spans="1:24" x14ac:dyDescent="0.2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</row>
    <row r="581" spans="1:24" x14ac:dyDescent="0.2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</row>
    <row r="582" spans="1:24" x14ac:dyDescent="0.2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</row>
    <row r="583" spans="1:24" x14ac:dyDescent="0.2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</row>
    <row r="584" spans="1:24" x14ac:dyDescent="0.2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</row>
    <row r="585" spans="1:24" x14ac:dyDescent="0.2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</row>
    <row r="586" spans="1:24" x14ac:dyDescent="0.2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</row>
    <row r="587" spans="1:24" x14ac:dyDescent="0.2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</row>
    <row r="588" spans="1:24" x14ac:dyDescent="0.2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</row>
    <row r="589" spans="1:24" x14ac:dyDescent="0.2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</row>
    <row r="590" spans="1:24" x14ac:dyDescent="0.2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</row>
    <row r="591" spans="1:24" x14ac:dyDescent="0.2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</row>
    <row r="592" spans="1:24" x14ac:dyDescent="0.2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</row>
    <row r="593" spans="1:24" x14ac:dyDescent="0.2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</row>
    <row r="594" spans="1:24" x14ac:dyDescent="0.2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</row>
    <row r="595" spans="1:24" x14ac:dyDescent="0.2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</row>
    <row r="596" spans="1:24" x14ac:dyDescent="0.2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</row>
    <row r="597" spans="1:24" x14ac:dyDescent="0.2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</row>
    <row r="598" spans="1:24" x14ac:dyDescent="0.2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</row>
    <row r="599" spans="1:24" x14ac:dyDescent="0.2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</row>
    <row r="600" spans="1:24" x14ac:dyDescent="0.2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</row>
    <row r="601" spans="1:24" x14ac:dyDescent="0.2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</row>
    <row r="602" spans="1:24" x14ac:dyDescent="0.2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</row>
    <row r="603" spans="1:24" x14ac:dyDescent="0.2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</row>
    <row r="604" spans="1:24" x14ac:dyDescent="0.2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</row>
    <row r="605" spans="1:24" x14ac:dyDescent="0.2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</row>
    <row r="606" spans="1:24" x14ac:dyDescent="0.2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</row>
    <row r="607" spans="1:24" x14ac:dyDescent="0.2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</row>
    <row r="608" spans="1:24" x14ac:dyDescent="0.2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</row>
    <row r="609" spans="1:24" x14ac:dyDescent="0.2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</row>
    <row r="610" spans="1:24" x14ac:dyDescent="0.2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</row>
    <row r="611" spans="1:24" x14ac:dyDescent="0.2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</row>
    <row r="612" spans="1:24" x14ac:dyDescent="0.2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</row>
    <row r="613" spans="1:24" x14ac:dyDescent="0.2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</row>
    <row r="614" spans="1:24" x14ac:dyDescent="0.2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</row>
    <row r="615" spans="1:24" x14ac:dyDescent="0.2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</row>
    <row r="616" spans="1:24" x14ac:dyDescent="0.2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</row>
    <row r="617" spans="1:24" x14ac:dyDescent="0.2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</row>
    <row r="618" spans="1:24" x14ac:dyDescent="0.2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</row>
    <row r="619" spans="1:24" x14ac:dyDescent="0.2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</row>
    <row r="620" spans="1:24" x14ac:dyDescent="0.2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</row>
    <row r="621" spans="1:24" x14ac:dyDescent="0.2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</row>
    <row r="622" spans="1:24" x14ac:dyDescent="0.2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</row>
    <row r="623" spans="1:24" x14ac:dyDescent="0.2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</row>
    <row r="624" spans="1:24" x14ac:dyDescent="0.2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</row>
    <row r="625" spans="1:24" x14ac:dyDescent="0.2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</row>
    <row r="626" spans="1:24" x14ac:dyDescent="0.2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</row>
    <row r="627" spans="1:24" x14ac:dyDescent="0.2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</row>
    <row r="628" spans="1:24" x14ac:dyDescent="0.2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</row>
    <row r="629" spans="1:24" x14ac:dyDescent="0.2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</row>
    <row r="630" spans="1:24" x14ac:dyDescent="0.2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</row>
    <row r="631" spans="1:24" x14ac:dyDescent="0.2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</row>
    <row r="632" spans="1:24" x14ac:dyDescent="0.2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</row>
    <row r="633" spans="1:24" x14ac:dyDescent="0.2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</row>
    <row r="634" spans="1:24" x14ac:dyDescent="0.2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</row>
    <row r="635" spans="1:24" x14ac:dyDescent="0.2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</row>
    <row r="636" spans="1:24" x14ac:dyDescent="0.2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</row>
    <row r="637" spans="1:24" x14ac:dyDescent="0.2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</row>
    <row r="638" spans="1:24" x14ac:dyDescent="0.2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</row>
    <row r="639" spans="1:24" x14ac:dyDescent="0.2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</row>
    <row r="640" spans="1:24" x14ac:dyDescent="0.2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</row>
    <row r="641" spans="1:24" x14ac:dyDescent="0.2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</row>
    <row r="642" spans="1:24" x14ac:dyDescent="0.2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</row>
    <row r="643" spans="1:24" x14ac:dyDescent="0.2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</row>
    <row r="644" spans="1:24" x14ac:dyDescent="0.2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</row>
    <row r="645" spans="1:24" x14ac:dyDescent="0.2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</row>
    <row r="646" spans="1:24" x14ac:dyDescent="0.2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</row>
    <row r="647" spans="1:24" x14ac:dyDescent="0.2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</row>
    <row r="648" spans="1:24" x14ac:dyDescent="0.2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</row>
    <row r="649" spans="1:24" x14ac:dyDescent="0.2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</row>
    <row r="650" spans="1:24" x14ac:dyDescent="0.2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</row>
    <row r="651" spans="1:24" x14ac:dyDescent="0.2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</row>
    <row r="652" spans="1:24" x14ac:dyDescent="0.2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</row>
    <row r="653" spans="1:24" x14ac:dyDescent="0.2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</row>
    <row r="654" spans="1:24" x14ac:dyDescent="0.2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</row>
    <row r="655" spans="1:24" x14ac:dyDescent="0.2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</row>
    <row r="656" spans="1:24" x14ac:dyDescent="0.2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</row>
    <row r="657" spans="1:24" x14ac:dyDescent="0.2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</row>
    <row r="658" spans="1:24" x14ac:dyDescent="0.2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</row>
    <row r="659" spans="1:24" x14ac:dyDescent="0.2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</row>
    <row r="660" spans="1:24" x14ac:dyDescent="0.2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</row>
    <row r="661" spans="1:24" x14ac:dyDescent="0.2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</row>
    <row r="662" spans="1:24" x14ac:dyDescent="0.2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</row>
    <row r="663" spans="1:24" x14ac:dyDescent="0.2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</row>
    <row r="664" spans="1:24" x14ac:dyDescent="0.2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</row>
    <row r="665" spans="1:24" x14ac:dyDescent="0.2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</row>
    <row r="666" spans="1:24" x14ac:dyDescent="0.2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</row>
    <row r="667" spans="1:24" x14ac:dyDescent="0.2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</row>
    <row r="668" spans="1:24" x14ac:dyDescent="0.2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</row>
    <row r="669" spans="1:24" x14ac:dyDescent="0.2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</row>
    <row r="670" spans="1:24" x14ac:dyDescent="0.2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</row>
    <row r="671" spans="1:24" x14ac:dyDescent="0.2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</row>
    <row r="672" spans="1:24" x14ac:dyDescent="0.2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</row>
    <row r="673" spans="1:24" x14ac:dyDescent="0.2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</row>
    <row r="674" spans="1:24" x14ac:dyDescent="0.2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</row>
    <row r="675" spans="1:24" x14ac:dyDescent="0.2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</row>
    <row r="676" spans="1:24" x14ac:dyDescent="0.2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</row>
    <row r="677" spans="1:24" x14ac:dyDescent="0.2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</row>
    <row r="678" spans="1:24" x14ac:dyDescent="0.2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</row>
    <row r="679" spans="1:24" x14ac:dyDescent="0.2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</row>
    <row r="680" spans="1:24" x14ac:dyDescent="0.2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</row>
    <row r="681" spans="1:24" x14ac:dyDescent="0.2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</row>
    <row r="682" spans="1:24" x14ac:dyDescent="0.2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</row>
    <row r="683" spans="1:24" x14ac:dyDescent="0.2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</row>
    <row r="684" spans="1:24" x14ac:dyDescent="0.2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</row>
    <row r="685" spans="1:24" x14ac:dyDescent="0.2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</row>
    <row r="686" spans="1:24" x14ac:dyDescent="0.2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</row>
    <row r="687" spans="1:24" x14ac:dyDescent="0.2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</row>
    <row r="688" spans="1:24" x14ac:dyDescent="0.2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</row>
    <row r="689" spans="1:24" x14ac:dyDescent="0.2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</row>
    <row r="690" spans="1:24" x14ac:dyDescent="0.2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</row>
    <row r="691" spans="1:24" x14ac:dyDescent="0.2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</row>
    <row r="692" spans="1:24" x14ac:dyDescent="0.2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</row>
    <row r="693" spans="1:24" x14ac:dyDescent="0.2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</row>
    <row r="694" spans="1:24" x14ac:dyDescent="0.2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</row>
    <row r="695" spans="1:24" x14ac:dyDescent="0.2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</row>
    <row r="696" spans="1:24" x14ac:dyDescent="0.2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</row>
    <row r="697" spans="1:24" x14ac:dyDescent="0.2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</row>
    <row r="698" spans="1:24" x14ac:dyDescent="0.2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</row>
    <row r="699" spans="1:24" x14ac:dyDescent="0.2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</row>
    <row r="700" spans="1:24" x14ac:dyDescent="0.2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</row>
    <row r="701" spans="1:24" x14ac:dyDescent="0.2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</row>
    <row r="702" spans="1:24" x14ac:dyDescent="0.2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</row>
    <row r="703" spans="1:24" x14ac:dyDescent="0.2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</row>
    <row r="704" spans="1:24" x14ac:dyDescent="0.2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</row>
    <row r="705" spans="1:24" x14ac:dyDescent="0.2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</row>
    <row r="706" spans="1:24" x14ac:dyDescent="0.2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</row>
    <row r="707" spans="1:24" x14ac:dyDescent="0.2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</row>
    <row r="708" spans="1:24" x14ac:dyDescent="0.2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</row>
    <row r="709" spans="1:24" x14ac:dyDescent="0.2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</row>
    <row r="710" spans="1:24" x14ac:dyDescent="0.2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</row>
    <row r="711" spans="1:24" x14ac:dyDescent="0.2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</row>
    <row r="712" spans="1:24" x14ac:dyDescent="0.2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</row>
    <row r="713" spans="1:24" x14ac:dyDescent="0.2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</row>
    <row r="714" spans="1:24" x14ac:dyDescent="0.2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</row>
    <row r="715" spans="1:24" x14ac:dyDescent="0.2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</row>
    <row r="716" spans="1:24" x14ac:dyDescent="0.2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</row>
    <row r="717" spans="1:24" x14ac:dyDescent="0.2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</row>
    <row r="718" spans="1:24" x14ac:dyDescent="0.2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</row>
    <row r="719" spans="1:24" x14ac:dyDescent="0.2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</row>
    <row r="720" spans="1:24" x14ac:dyDescent="0.2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</row>
    <row r="721" spans="1:24" x14ac:dyDescent="0.2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</row>
    <row r="722" spans="1:24" x14ac:dyDescent="0.2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</row>
    <row r="723" spans="1:24" x14ac:dyDescent="0.2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</row>
    <row r="724" spans="1:24" x14ac:dyDescent="0.2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</row>
    <row r="725" spans="1:24" x14ac:dyDescent="0.2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</row>
    <row r="726" spans="1:24" x14ac:dyDescent="0.2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</row>
    <row r="727" spans="1:24" x14ac:dyDescent="0.2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</row>
    <row r="728" spans="1:24" x14ac:dyDescent="0.2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</row>
    <row r="729" spans="1:24" x14ac:dyDescent="0.2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</row>
    <row r="730" spans="1:24" x14ac:dyDescent="0.2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</row>
    <row r="731" spans="1:24" x14ac:dyDescent="0.2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</row>
    <row r="732" spans="1:24" x14ac:dyDescent="0.2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</row>
    <row r="733" spans="1:24" x14ac:dyDescent="0.2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</row>
    <row r="734" spans="1:24" x14ac:dyDescent="0.2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</row>
    <row r="735" spans="1:24" x14ac:dyDescent="0.2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</row>
    <row r="736" spans="1:24" x14ac:dyDescent="0.2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</row>
    <row r="737" spans="1:24" x14ac:dyDescent="0.2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</row>
    <row r="738" spans="1:24" x14ac:dyDescent="0.2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</row>
    <row r="739" spans="1:24" x14ac:dyDescent="0.2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</row>
    <row r="740" spans="1:24" x14ac:dyDescent="0.2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</row>
    <row r="741" spans="1:24" x14ac:dyDescent="0.2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</row>
    <row r="742" spans="1:24" x14ac:dyDescent="0.2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</row>
    <row r="743" spans="1:24" x14ac:dyDescent="0.2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</row>
    <row r="744" spans="1:24" x14ac:dyDescent="0.2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</row>
    <row r="745" spans="1:24" x14ac:dyDescent="0.2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</row>
    <row r="746" spans="1:24" x14ac:dyDescent="0.2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</row>
    <row r="747" spans="1:24" x14ac:dyDescent="0.2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</row>
    <row r="748" spans="1:24" x14ac:dyDescent="0.2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</row>
    <row r="749" spans="1:24" x14ac:dyDescent="0.2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</row>
    <row r="750" spans="1:24" x14ac:dyDescent="0.2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</row>
    <row r="751" spans="1:24" x14ac:dyDescent="0.2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</row>
    <row r="752" spans="1:24" x14ac:dyDescent="0.2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</row>
    <row r="753" spans="1:24" x14ac:dyDescent="0.2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</row>
    <row r="754" spans="1:24" x14ac:dyDescent="0.2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</row>
    <row r="755" spans="1:24" x14ac:dyDescent="0.2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</row>
    <row r="756" spans="1:24" x14ac:dyDescent="0.2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</row>
    <row r="757" spans="1:24" x14ac:dyDescent="0.2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</row>
    <row r="758" spans="1:24" x14ac:dyDescent="0.2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</row>
    <row r="759" spans="1:24" x14ac:dyDescent="0.2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</row>
    <row r="760" spans="1:24" x14ac:dyDescent="0.2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</row>
    <row r="761" spans="1:24" x14ac:dyDescent="0.2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</row>
    <row r="762" spans="1:24" x14ac:dyDescent="0.2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</row>
    <row r="763" spans="1:24" x14ac:dyDescent="0.2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</row>
    <row r="764" spans="1:24" x14ac:dyDescent="0.2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</row>
    <row r="765" spans="1:24" x14ac:dyDescent="0.2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</row>
    <row r="766" spans="1:24" x14ac:dyDescent="0.2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</row>
    <row r="767" spans="1:24" x14ac:dyDescent="0.2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</row>
    <row r="768" spans="1:24" x14ac:dyDescent="0.2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</row>
    <row r="769" spans="1:24" x14ac:dyDescent="0.2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</row>
    <row r="770" spans="1:24" x14ac:dyDescent="0.2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</row>
    <row r="771" spans="1:24" x14ac:dyDescent="0.2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</row>
    <row r="772" spans="1:24" x14ac:dyDescent="0.2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</row>
    <row r="773" spans="1:24" x14ac:dyDescent="0.2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</row>
    <row r="774" spans="1:24" x14ac:dyDescent="0.2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</row>
    <row r="775" spans="1:24" x14ac:dyDescent="0.2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</row>
    <row r="776" spans="1:24" x14ac:dyDescent="0.2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</row>
    <row r="777" spans="1:24" x14ac:dyDescent="0.2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</row>
    <row r="778" spans="1:24" x14ac:dyDescent="0.2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</row>
    <row r="779" spans="1:24" x14ac:dyDescent="0.2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</row>
    <row r="780" spans="1:24" x14ac:dyDescent="0.2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</row>
    <row r="781" spans="1:24" x14ac:dyDescent="0.2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</row>
    <row r="782" spans="1:24" x14ac:dyDescent="0.2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</row>
    <row r="783" spans="1:24" x14ac:dyDescent="0.2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</row>
    <row r="784" spans="1:24" x14ac:dyDescent="0.2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</row>
    <row r="785" spans="1:24" x14ac:dyDescent="0.2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</row>
    <row r="786" spans="1:24" x14ac:dyDescent="0.2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</row>
    <row r="787" spans="1:24" x14ac:dyDescent="0.2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</row>
    <row r="788" spans="1:24" x14ac:dyDescent="0.2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</row>
    <row r="789" spans="1:24" x14ac:dyDescent="0.2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</row>
    <row r="790" spans="1:24" x14ac:dyDescent="0.2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</row>
    <row r="791" spans="1:24" x14ac:dyDescent="0.2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</row>
    <row r="792" spans="1:24" x14ac:dyDescent="0.2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</row>
    <row r="793" spans="1:24" x14ac:dyDescent="0.2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</row>
    <row r="794" spans="1:24" x14ac:dyDescent="0.2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</row>
    <row r="795" spans="1:24" x14ac:dyDescent="0.2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</row>
    <row r="796" spans="1:24" x14ac:dyDescent="0.2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</row>
    <row r="797" spans="1:24" x14ac:dyDescent="0.2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</row>
    <row r="798" spans="1:24" x14ac:dyDescent="0.2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</row>
    <row r="799" spans="1:24" x14ac:dyDescent="0.2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</row>
    <row r="800" spans="1:24" x14ac:dyDescent="0.2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</row>
    <row r="801" spans="1:24" x14ac:dyDescent="0.2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</row>
    <row r="802" spans="1:24" x14ac:dyDescent="0.2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</row>
    <row r="803" spans="1:24" x14ac:dyDescent="0.2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</row>
    <row r="804" spans="1:24" x14ac:dyDescent="0.2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</row>
    <row r="805" spans="1:24" x14ac:dyDescent="0.2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</row>
    <row r="806" spans="1:24" x14ac:dyDescent="0.2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</row>
    <row r="807" spans="1:24" x14ac:dyDescent="0.2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</row>
    <row r="808" spans="1:24" x14ac:dyDescent="0.2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</row>
    <row r="809" spans="1:24" x14ac:dyDescent="0.2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</row>
    <row r="810" spans="1:24" x14ac:dyDescent="0.2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</row>
    <row r="811" spans="1:24" x14ac:dyDescent="0.2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</row>
    <row r="812" spans="1:24" x14ac:dyDescent="0.2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</row>
    <row r="813" spans="1:24" x14ac:dyDescent="0.2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</row>
    <row r="814" spans="1:24" x14ac:dyDescent="0.2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</row>
    <row r="815" spans="1:24" x14ac:dyDescent="0.2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</row>
    <row r="816" spans="1:24" x14ac:dyDescent="0.2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</row>
    <row r="817" spans="1:24" x14ac:dyDescent="0.2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</row>
    <row r="818" spans="1:24" x14ac:dyDescent="0.2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</row>
    <row r="819" spans="1:24" x14ac:dyDescent="0.2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</row>
    <row r="820" spans="1:24" x14ac:dyDescent="0.2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</row>
    <row r="821" spans="1:24" x14ac:dyDescent="0.2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</row>
    <row r="822" spans="1:24" x14ac:dyDescent="0.2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</row>
    <row r="823" spans="1:24" x14ac:dyDescent="0.2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</row>
    <row r="824" spans="1:24" x14ac:dyDescent="0.2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</row>
    <row r="825" spans="1:24" x14ac:dyDescent="0.2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</row>
    <row r="826" spans="1:24" x14ac:dyDescent="0.2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</row>
    <row r="827" spans="1:24" x14ac:dyDescent="0.2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</row>
    <row r="828" spans="1:24" x14ac:dyDescent="0.2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</row>
    <row r="829" spans="1:24" x14ac:dyDescent="0.2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</row>
    <row r="830" spans="1:24" x14ac:dyDescent="0.2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</row>
    <row r="831" spans="1:24" x14ac:dyDescent="0.2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</row>
    <row r="832" spans="1:24" x14ac:dyDescent="0.2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</row>
    <row r="833" spans="1:24" x14ac:dyDescent="0.2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</row>
    <row r="834" spans="1:24" x14ac:dyDescent="0.2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</row>
    <row r="835" spans="1:24" x14ac:dyDescent="0.2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</row>
    <row r="836" spans="1:24" x14ac:dyDescent="0.2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</row>
    <row r="837" spans="1:24" x14ac:dyDescent="0.2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</row>
    <row r="838" spans="1:24" x14ac:dyDescent="0.2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</row>
    <row r="839" spans="1:24" x14ac:dyDescent="0.2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</row>
    <row r="840" spans="1:24" x14ac:dyDescent="0.2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</row>
    <row r="841" spans="1:24" x14ac:dyDescent="0.2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</row>
    <row r="842" spans="1:24" x14ac:dyDescent="0.2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</row>
    <row r="843" spans="1:24" x14ac:dyDescent="0.2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</row>
    <row r="844" spans="1:24" x14ac:dyDescent="0.2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</row>
    <row r="845" spans="1:24" x14ac:dyDescent="0.2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</row>
    <row r="846" spans="1:24" x14ac:dyDescent="0.2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</row>
    <row r="847" spans="1:24" x14ac:dyDescent="0.2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</row>
    <row r="848" spans="1:24" x14ac:dyDescent="0.2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</row>
    <row r="849" spans="1:24" x14ac:dyDescent="0.2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</row>
    <row r="850" spans="1:24" x14ac:dyDescent="0.2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</row>
    <row r="851" spans="1:24" x14ac:dyDescent="0.2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</row>
    <row r="852" spans="1:24" x14ac:dyDescent="0.2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</row>
    <row r="853" spans="1:24" x14ac:dyDescent="0.2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</row>
    <row r="854" spans="1:24" x14ac:dyDescent="0.2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</row>
    <row r="855" spans="1:24" x14ac:dyDescent="0.2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</row>
    <row r="856" spans="1:24" x14ac:dyDescent="0.2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</row>
    <row r="857" spans="1:24" x14ac:dyDescent="0.2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</row>
    <row r="858" spans="1:24" x14ac:dyDescent="0.2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</row>
    <row r="859" spans="1:24" x14ac:dyDescent="0.2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</row>
    <row r="860" spans="1:24" x14ac:dyDescent="0.2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</row>
    <row r="861" spans="1:24" x14ac:dyDescent="0.2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</row>
    <row r="862" spans="1:24" x14ac:dyDescent="0.2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</row>
    <row r="863" spans="1:24" x14ac:dyDescent="0.2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</row>
    <row r="864" spans="1:24" x14ac:dyDescent="0.2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</row>
    <row r="865" spans="1:24" x14ac:dyDescent="0.2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</row>
    <row r="866" spans="1:24" x14ac:dyDescent="0.2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</row>
    <row r="867" spans="1:24" x14ac:dyDescent="0.2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</row>
    <row r="868" spans="1:24" x14ac:dyDescent="0.2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</row>
    <row r="869" spans="1:24" x14ac:dyDescent="0.2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</row>
    <row r="870" spans="1:24" x14ac:dyDescent="0.2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</row>
    <row r="871" spans="1:24" x14ac:dyDescent="0.2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</row>
    <row r="872" spans="1:24" x14ac:dyDescent="0.2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</row>
    <row r="873" spans="1:24" x14ac:dyDescent="0.2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</row>
    <row r="874" spans="1:24" x14ac:dyDescent="0.2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</row>
    <row r="875" spans="1:24" x14ac:dyDescent="0.2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</row>
    <row r="876" spans="1:24" x14ac:dyDescent="0.2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</row>
    <row r="877" spans="1:24" x14ac:dyDescent="0.2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</row>
    <row r="878" spans="1:24" x14ac:dyDescent="0.2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</row>
    <row r="879" spans="1:24" x14ac:dyDescent="0.2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</row>
    <row r="880" spans="1:24" x14ac:dyDescent="0.2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</row>
    <row r="881" spans="1:24" x14ac:dyDescent="0.2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</row>
    <row r="882" spans="1:24" x14ac:dyDescent="0.2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</row>
    <row r="883" spans="1:24" x14ac:dyDescent="0.2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</row>
    <row r="884" spans="1:24" x14ac:dyDescent="0.2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</row>
    <row r="885" spans="1:24" x14ac:dyDescent="0.2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</row>
    <row r="886" spans="1:24" x14ac:dyDescent="0.2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</row>
    <row r="887" spans="1:24" x14ac:dyDescent="0.2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</row>
    <row r="888" spans="1:24" x14ac:dyDescent="0.2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</row>
    <row r="889" spans="1:24" x14ac:dyDescent="0.2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</row>
    <row r="890" spans="1:24" x14ac:dyDescent="0.2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</row>
    <row r="891" spans="1:24" x14ac:dyDescent="0.2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</row>
    <row r="892" spans="1:24" x14ac:dyDescent="0.2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</row>
    <row r="893" spans="1:24" x14ac:dyDescent="0.2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</row>
    <row r="894" spans="1:24" x14ac:dyDescent="0.2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</row>
    <row r="895" spans="1:24" x14ac:dyDescent="0.2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</row>
    <row r="896" spans="1:24" x14ac:dyDescent="0.2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</row>
    <row r="897" spans="1:24" x14ac:dyDescent="0.2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</row>
    <row r="898" spans="1:24" x14ac:dyDescent="0.2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</row>
    <row r="899" spans="1:24" x14ac:dyDescent="0.2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</row>
    <row r="900" spans="1:24" x14ac:dyDescent="0.2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</row>
    <row r="901" spans="1:24" x14ac:dyDescent="0.2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</row>
    <row r="902" spans="1:24" x14ac:dyDescent="0.2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</row>
    <row r="903" spans="1:24" x14ac:dyDescent="0.2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</row>
    <row r="904" spans="1:24" x14ac:dyDescent="0.2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</row>
    <row r="905" spans="1:24" x14ac:dyDescent="0.2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</row>
    <row r="906" spans="1:24" x14ac:dyDescent="0.2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</row>
    <row r="907" spans="1:24" x14ac:dyDescent="0.2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</row>
    <row r="908" spans="1:24" x14ac:dyDescent="0.2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</row>
    <row r="909" spans="1:24" x14ac:dyDescent="0.2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</row>
    <row r="910" spans="1:24" x14ac:dyDescent="0.2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</row>
    <row r="911" spans="1:24" x14ac:dyDescent="0.2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</row>
    <row r="912" spans="1:24" x14ac:dyDescent="0.2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</row>
    <row r="913" spans="1:24" x14ac:dyDescent="0.2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</row>
    <row r="914" spans="1:24" x14ac:dyDescent="0.2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</row>
    <row r="915" spans="1:24" x14ac:dyDescent="0.2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</row>
    <row r="916" spans="1:24" x14ac:dyDescent="0.2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</row>
    <row r="917" spans="1:24" x14ac:dyDescent="0.2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</row>
    <row r="918" spans="1:24" x14ac:dyDescent="0.2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</row>
    <row r="919" spans="1:24" x14ac:dyDescent="0.2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</row>
    <row r="920" spans="1:24" x14ac:dyDescent="0.2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</row>
    <row r="921" spans="1:24" x14ac:dyDescent="0.2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</row>
    <row r="922" spans="1:24" x14ac:dyDescent="0.2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</row>
    <row r="923" spans="1:24" x14ac:dyDescent="0.2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</row>
    <row r="924" spans="1:24" x14ac:dyDescent="0.2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</row>
    <row r="925" spans="1:24" x14ac:dyDescent="0.2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</row>
    <row r="926" spans="1:24" x14ac:dyDescent="0.2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</row>
    <row r="927" spans="1:24" x14ac:dyDescent="0.2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</row>
    <row r="928" spans="1:24" x14ac:dyDescent="0.2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</row>
    <row r="929" spans="1:24" x14ac:dyDescent="0.2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</row>
    <row r="930" spans="1:24" x14ac:dyDescent="0.2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</row>
    <row r="931" spans="1:24" x14ac:dyDescent="0.2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</row>
    <row r="932" spans="1:24" x14ac:dyDescent="0.2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</row>
    <row r="933" spans="1:24" x14ac:dyDescent="0.2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</row>
    <row r="934" spans="1:24" x14ac:dyDescent="0.2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</row>
    <row r="935" spans="1:24" x14ac:dyDescent="0.2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</row>
    <row r="936" spans="1:24" x14ac:dyDescent="0.2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</row>
    <row r="937" spans="1:24" x14ac:dyDescent="0.2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</row>
    <row r="938" spans="1:24" x14ac:dyDescent="0.2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</row>
    <row r="939" spans="1:24" x14ac:dyDescent="0.2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</row>
    <row r="940" spans="1:24" x14ac:dyDescent="0.2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</row>
    <row r="941" spans="1:24" x14ac:dyDescent="0.2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</row>
    <row r="942" spans="1:24" x14ac:dyDescent="0.2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</row>
    <row r="943" spans="1:24" x14ac:dyDescent="0.2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</row>
    <row r="944" spans="1:24" x14ac:dyDescent="0.2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</row>
    <row r="945" spans="1:24" x14ac:dyDescent="0.2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</row>
    <row r="946" spans="1:24" x14ac:dyDescent="0.2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</row>
    <row r="947" spans="1:24" x14ac:dyDescent="0.2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</row>
    <row r="948" spans="1:24" x14ac:dyDescent="0.2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</row>
    <row r="949" spans="1:24" x14ac:dyDescent="0.2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</row>
    <row r="950" spans="1:24" x14ac:dyDescent="0.2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</row>
    <row r="951" spans="1:24" x14ac:dyDescent="0.2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</row>
    <row r="952" spans="1:24" x14ac:dyDescent="0.2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</row>
    <row r="953" spans="1:24" x14ac:dyDescent="0.2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</row>
    <row r="954" spans="1:24" x14ac:dyDescent="0.2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</row>
    <row r="955" spans="1:24" x14ac:dyDescent="0.2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</row>
    <row r="956" spans="1:24" x14ac:dyDescent="0.2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</row>
    <row r="957" spans="1:24" x14ac:dyDescent="0.2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</row>
    <row r="958" spans="1:24" x14ac:dyDescent="0.2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</row>
    <row r="959" spans="1:24" x14ac:dyDescent="0.2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</row>
    <row r="960" spans="1:24" x14ac:dyDescent="0.2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</row>
    <row r="961" spans="1:24" x14ac:dyDescent="0.2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</row>
    <row r="962" spans="1:24" x14ac:dyDescent="0.2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</row>
    <row r="963" spans="1:24" x14ac:dyDescent="0.2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</row>
    <row r="964" spans="1:24" x14ac:dyDescent="0.2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</row>
    <row r="965" spans="1:24" x14ac:dyDescent="0.2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</row>
    <row r="966" spans="1:24" x14ac:dyDescent="0.2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</row>
    <row r="967" spans="1:24" x14ac:dyDescent="0.2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</row>
    <row r="968" spans="1:24" x14ac:dyDescent="0.2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</row>
    <row r="969" spans="1:24" x14ac:dyDescent="0.2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</row>
    <row r="970" spans="1:24" x14ac:dyDescent="0.2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</row>
    <row r="971" spans="1:24" x14ac:dyDescent="0.2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</row>
    <row r="972" spans="1:24" x14ac:dyDescent="0.2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</row>
    <row r="973" spans="1:24" x14ac:dyDescent="0.2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</row>
    <row r="974" spans="1:24" x14ac:dyDescent="0.2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</row>
    <row r="975" spans="1:24" x14ac:dyDescent="0.2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</row>
    <row r="976" spans="1:24" x14ac:dyDescent="0.2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</row>
    <row r="977" spans="1:24" x14ac:dyDescent="0.2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</row>
    <row r="978" spans="1:24" x14ac:dyDescent="0.2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</row>
    <row r="979" spans="1:24" x14ac:dyDescent="0.2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</row>
    <row r="980" spans="1:24" x14ac:dyDescent="0.2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</row>
    <row r="981" spans="1:24" x14ac:dyDescent="0.2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</row>
    <row r="982" spans="1:24" x14ac:dyDescent="0.2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</row>
    <row r="983" spans="1:24" x14ac:dyDescent="0.2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</row>
    <row r="984" spans="1:24" x14ac:dyDescent="0.2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</row>
    <row r="985" spans="1:24" x14ac:dyDescent="0.2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</row>
    <row r="986" spans="1:24" x14ac:dyDescent="0.2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</row>
    <row r="987" spans="1:24" x14ac:dyDescent="0.2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</row>
    <row r="988" spans="1:24" x14ac:dyDescent="0.2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</row>
    <row r="989" spans="1:24" x14ac:dyDescent="0.2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</row>
    <row r="990" spans="1:24" x14ac:dyDescent="0.2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</row>
    <row r="991" spans="1:24" x14ac:dyDescent="0.2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</row>
    <row r="992" spans="1:24" x14ac:dyDescent="0.2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</row>
    <row r="993" spans="1:24" x14ac:dyDescent="0.2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</row>
    <row r="994" spans="1:24" x14ac:dyDescent="0.2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</row>
    <row r="995" spans="1:24" x14ac:dyDescent="0.2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</row>
    <row r="996" spans="1:24" x14ac:dyDescent="0.2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</row>
    <row r="997" spans="1:24" x14ac:dyDescent="0.2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</row>
    <row r="998" spans="1:24" x14ac:dyDescent="0.2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</row>
    <row r="999" spans="1:24" x14ac:dyDescent="0.2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</row>
    <row r="1000" spans="1:24" x14ac:dyDescent="0.2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F76"/>
  <sheetViews>
    <sheetView workbookViewId="0"/>
  </sheetViews>
  <sheetFormatPr defaultColWidth="12.5703125" defaultRowHeight="12.75" customHeight="1" x14ac:dyDescent="0.2"/>
  <cols>
    <col min="1" max="1" width="14.42578125" customWidth="1"/>
    <col min="2" max="3" width="11.42578125" customWidth="1"/>
  </cols>
  <sheetData>
    <row r="1" spans="1:6" ht="12.75" customHeight="1" x14ac:dyDescent="0.4">
      <c r="A1" s="79" t="str">
        <f t="array" ref="A1">'All journals'!A:K</f>
        <v>Journal Title</v>
      </c>
    </row>
    <row r="2" spans="1:6" ht="12.75" customHeight="1" x14ac:dyDescent="0.2">
      <c r="D2" s="80" t="s">
        <v>888</v>
      </c>
      <c r="E2" s="80" t="s">
        <v>889</v>
      </c>
      <c r="F2" s="80" t="s">
        <v>890</v>
      </c>
    </row>
    <row r="3" spans="1:6" ht="12.75" customHeight="1" x14ac:dyDescent="0.2">
      <c r="D3" t="s">
        <v>891</v>
      </c>
      <c r="E3" t="s">
        <v>891</v>
      </c>
      <c r="F3" t="s">
        <v>891</v>
      </c>
    </row>
    <row r="4" spans="1:6" ht="12.75" customHeight="1" x14ac:dyDescent="0.2">
      <c r="D4" t="s">
        <v>891</v>
      </c>
      <c r="E4" t="s">
        <v>891</v>
      </c>
      <c r="F4" t="s">
        <v>891</v>
      </c>
    </row>
    <row r="5" spans="1:6" ht="12.75" customHeight="1" x14ac:dyDescent="0.2">
      <c r="D5" t="s">
        <v>891</v>
      </c>
      <c r="E5" t="s">
        <v>891</v>
      </c>
      <c r="F5" t="s">
        <v>891</v>
      </c>
    </row>
    <row r="6" spans="1:6" ht="12.75" customHeight="1" x14ac:dyDescent="0.2">
      <c r="D6" t="s">
        <v>891</v>
      </c>
      <c r="E6" t="s">
        <v>891</v>
      </c>
      <c r="F6" t="s">
        <v>891</v>
      </c>
    </row>
    <row r="7" spans="1:6" ht="12.75" customHeight="1" x14ac:dyDescent="0.2">
      <c r="D7" t="s">
        <v>891</v>
      </c>
      <c r="E7" t="s">
        <v>891</v>
      </c>
      <c r="F7" t="s">
        <v>891</v>
      </c>
    </row>
    <row r="8" spans="1:6" ht="12.75" customHeight="1" x14ac:dyDescent="0.2">
      <c r="D8" t="s">
        <v>891</v>
      </c>
      <c r="E8" t="s">
        <v>891</v>
      </c>
      <c r="F8" t="s">
        <v>891</v>
      </c>
    </row>
    <row r="9" spans="1:6" ht="12.75" customHeight="1" x14ac:dyDescent="0.2">
      <c r="D9" t="s">
        <v>891</v>
      </c>
      <c r="E9" t="s">
        <v>891</v>
      </c>
      <c r="F9" t="s">
        <v>891</v>
      </c>
    </row>
    <row r="10" spans="1:6" ht="12.75" customHeight="1" x14ac:dyDescent="0.2">
      <c r="D10" t="s">
        <v>891</v>
      </c>
      <c r="E10" t="s">
        <v>891</v>
      </c>
      <c r="F10" t="s">
        <v>891</v>
      </c>
    </row>
    <row r="11" spans="1:6" ht="12.75" customHeight="1" x14ac:dyDescent="0.2">
      <c r="D11" t="s">
        <v>891</v>
      </c>
      <c r="E11" t="s">
        <v>891</v>
      </c>
      <c r="F11" t="s">
        <v>891</v>
      </c>
    </row>
    <row r="12" spans="1:6" ht="12.75" customHeight="1" x14ac:dyDescent="0.2">
      <c r="D12" t="s">
        <v>891</v>
      </c>
      <c r="E12" t="s">
        <v>891</v>
      </c>
      <c r="F12" t="s">
        <v>891</v>
      </c>
    </row>
    <row r="13" spans="1:6" ht="12.75" customHeight="1" x14ac:dyDescent="0.2">
      <c r="D13" t="s">
        <v>891</v>
      </c>
      <c r="E13" t="s">
        <v>891</v>
      </c>
      <c r="F13" t="s">
        <v>891</v>
      </c>
    </row>
    <row r="14" spans="1:6" ht="12.75" customHeight="1" x14ac:dyDescent="0.2">
      <c r="D14" t="s">
        <v>891</v>
      </c>
      <c r="E14" t="s">
        <v>891</v>
      </c>
      <c r="F14" t="s">
        <v>891</v>
      </c>
    </row>
    <row r="15" spans="1:6" ht="12.75" customHeight="1" x14ac:dyDescent="0.2">
      <c r="D15" t="s">
        <v>891</v>
      </c>
      <c r="E15" t="s">
        <v>891</v>
      </c>
      <c r="F15" t="s">
        <v>891</v>
      </c>
    </row>
    <row r="16" spans="1:6" ht="12.75" customHeight="1" x14ac:dyDescent="0.2">
      <c r="D16" t="s">
        <v>891</v>
      </c>
      <c r="E16" t="s">
        <v>891</v>
      </c>
      <c r="F16" t="s">
        <v>891</v>
      </c>
    </row>
    <row r="17" spans="4:6" ht="12.75" customHeight="1" x14ac:dyDescent="0.2">
      <c r="D17" t="s">
        <v>891</v>
      </c>
      <c r="E17" t="s">
        <v>891</v>
      </c>
      <c r="F17" t="s">
        <v>891</v>
      </c>
    </row>
    <row r="18" spans="4:6" ht="12.75" customHeight="1" x14ac:dyDescent="0.2">
      <c r="D18" t="s">
        <v>891</v>
      </c>
      <c r="E18" t="s">
        <v>891</v>
      </c>
      <c r="F18" t="s">
        <v>891</v>
      </c>
    </row>
    <row r="19" spans="4:6" ht="12.75" customHeight="1" x14ac:dyDescent="0.2">
      <c r="D19" t="s">
        <v>891</v>
      </c>
      <c r="E19" t="s">
        <v>891</v>
      </c>
      <c r="F19" t="s">
        <v>891</v>
      </c>
    </row>
    <row r="20" spans="4:6" ht="12.75" customHeight="1" x14ac:dyDescent="0.2">
      <c r="D20" t="s">
        <v>891</v>
      </c>
      <c r="E20" t="s">
        <v>891</v>
      </c>
      <c r="F20" t="s">
        <v>891</v>
      </c>
    </row>
    <row r="21" spans="4:6" ht="12.75" customHeight="1" x14ac:dyDescent="0.2">
      <c r="D21" t="s">
        <v>891</v>
      </c>
      <c r="E21" t="s">
        <v>891</v>
      </c>
      <c r="F21" t="s">
        <v>891</v>
      </c>
    </row>
    <row r="22" spans="4:6" ht="12.75" customHeight="1" x14ac:dyDescent="0.2">
      <c r="D22" t="s">
        <v>891</v>
      </c>
      <c r="E22" t="s">
        <v>891</v>
      </c>
      <c r="F22" t="s">
        <v>891</v>
      </c>
    </row>
    <row r="23" spans="4:6" ht="12.75" customHeight="1" x14ac:dyDescent="0.2">
      <c r="D23" t="s">
        <v>891</v>
      </c>
      <c r="E23" t="s">
        <v>891</v>
      </c>
      <c r="F23" t="s">
        <v>891</v>
      </c>
    </row>
    <row r="24" spans="4:6" ht="12.75" customHeight="1" x14ac:dyDescent="0.2">
      <c r="D24" t="s">
        <v>891</v>
      </c>
      <c r="E24" t="s">
        <v>891</v>
      </c>
      <c r="F24" t="s">
        <v>891</v>
      </c>
    </row>
    <row r="25" spans="4:6" ht="12.75" customHeight="1" x14ac:dyDescent="0.2">
      <c r="D25" t="s">
        <v>891</v>
      </c>
      <c r="E25" t="s">
        <v>891</v>
      </c>
      <c r="F25" t="s">
        <v>891</v>
      </c>
    </row>
    <row r="26" spans="4:6" ht="12.75" customHeight="1" x14ac:dyDescent="0.2">
      <c r="D26" t="s">
        <v>891</v>
      </c>
      <c r="E26" t="s">
        <v>891</v>
      </c>
      <c r="F26" t="s">
        <v>891</v>
      </c>
    </row>
    <row r="27" spans="4:6" ht="12.75" customHeight="1" x14ac:dyDescent="0.2">
      <c r="D27" t="s">
        <v>891</v>
      </c>
      <c r="E27" t="s">
        <v>891</v>
      </c>
      <c r="F27" t="s">
        <v>891</v>
      </c>
    </row>
    <row r="28" spans="4:6" ht="12.75" customHeight="1" x14ac:dyDescent="0.2">
      <c r="D28" t="s">
        <v>891</v>
      </c>
      <c r="E28" t="s">
        <v>891</v>
      </c>
      <c r="F28" t="s">
        <v>891</v>
      </c>
    </row>
    <row r="29" spans="4:6" ht="12.75" customHeight="1" x14ac:dyDescent="0.2">
      <c r="D29" t="s">
        <v>891</v>
      </c>
      <c r="E29" t="s">
        <v>891</v>
      </c>
      <c r="F29" t="s">
        <v>891</v>
      </c>
    </row>
    <row r="30" spans="4:6" ht="12.75" customHeight="1" x14ac:dyDescent="0.2">
      <c r="D30" t="s">
        <v>891</v>
      </c>
      <c r="E30" t="s">
        <v>891</v>
      </c>
      <c r="F30" t="s">
        <v>891</v>
      </c>
    </row>
    <row r="31" spans="4:6" ht="12.75" customHeight="1" x14ac:dyDescent="0.2">
      <c r="D31" t="s">
        <v>891</v>
      </c>
      <c r="E31" t="s">
        <v>891</v>
      </c>
      <c r="F31" t="s">
        <v>891</v>
      </c>
    </row>
    <row r="32" spans="4:6" ht="12.75" customHeight="1" x14ac:dyDescent="0.2">
      <c r="D32" t="s">
        <v>891</v>
      </c>
      <c r="E32" t="s">
        <v>891</v>
      </c>
      <c r="F32" t="s">
        <v>891</v>
      </c>
    </row>
    <row r="33" spans="4:6" ht="12.75" customHeight="1" x14ac:dyDescent="0.2">
      <c r="D33" t="s">
        <v>891</v>
      </c>
      <c r="E33" t="s">
        <v>891</v>
      </c>
      <c r="F33" t="s">
        <v>891</v>
      </c>
    </row>
    <row r="34" spans="4:6" ht="12.75" customHeight="1" x14ac:dyDescent="0.2">
      <c r="D34" t="s">
        <v>891</v>
      </c>
      <c r="E34" t="s">
        <v>891</v>
      </c>
      <c r="F34" t="s">
        <v>891</v>
      </c>
    </row>
    <row r="35" spans="4:6" ht="12.75" customHeight="1" x14ac:dyDescent="0.2">
      <c r="D35" t="s">
        <v>891</v>
      </c>
      <c r="E35" t="s">
        <v>891</v>
      </c>
      <c r="F35" t="s">
        <v>891</v>
      </c>
    </row>
    <row r="36" spans="4:6" ht="12.75" customHeight="1" x14ac:dyDescent="0.2">
      <c r="D36" t="s">
        <v>891</v>
      </c>
      <c r="E36" t="s">
        <v>891</v>
      </c>
      <c r="F36" t="s">
        <v>891</v>
      </c>
    </row>
    <row r="37" spans="4:6" ht="12.75" customHeight="1" x14ac:dyDescent="0.2">
      <c r="D37" t="s">
        <v>891</v>
      </c>
      <c r="E37" t="s">
        <v>891</v>
      </c>
      <c r="F37" t="s">
        <v>891</v>
      </c>
    </row>
    <row r="38" spans="4:6" ht="12.75" customHeight="1" x14ac:dyDescent="0.2">
      <c r="D38" t="s">
        <v>891</v>
      </c>
      <c r="E38" t="s">
        <v>891</v>
      </c>
      <c r="F38" t="s">
        <v>891</v>
      </c>
    </row>
    <row r="39" spans="4:6" ht="12.75" customHeight="1" x14ac:dyDescent="0.2">
      <c r="D39" t="s">
        <v>891</v>
      </c>
      <c r="E39" t="s">
        <v>891</v>
      </c>
      <c r="F39" t="s">
        <v>891</v>
      </c>
    </row>
    <row r="40" spans="4:6" ht="12.75" customHeight="1" x14ac:dyDescent="0.2">
      <c r="D40" t="s">
        <v>891</v>
      </c>
      <c r="E40" t="s">
        <v>891</v>
      </c>
      <c r="F40" t="s">
        <v>891</v>
      </c>
    </row>
    <row r="41" spans="4:6" ht="12.75" customHeight="1" x14ac:dyDescent="0.2">
      <c r="D41" t="s">
        <v>891</v>
      </c>
      <c r="E41" t="s">
        <v>891</v>
      </c>
      <c r="F41" t="s">
        <v>891</v>
      </c>
    </row>
    <row r="42" spans="4:6" ht="12.75" customHeight="1" x14ac:dyDescent="0.2">
      <c r="D42" t="s">
        <v>891</v>
      </c>
      <c r="E42" t="s">
        <v>891</v>
      </c>
      <c r="F42" t="s">
        <v>891</v>
      </c>
    </row>
    <row r="43" spans="4:6" ht="12.75" customHeight="1" x14ac:dyDescent="0.2">
      <c r="D43" t="s">
        <v>891</v>
      </c>
      <c r="E43" t="s">
        <v>891</v>
      </c>
      <c r="F43" t="s">
        <v>891</v>
      </c>
    </row>
    <row r="44" spans="4:6" ht="12.75" customHeight="1" x14ac:dyDescent="0.2">
      <c r="D44" t="s">
        <v>891</v>
      </c>
      <c r="E44" t="s">
        <v>891</v>
      </c>
      <c r="F44" t="s">
        <v>891</v>
      </c>
    </row>
    <row r="45" spans="4:6" ht="12.75" customHeight="1" x14ac:dyDescent="0.2">
      <c r="D45" t="s">
        <v>891</v>
      </c>
      <c r="E45" t="s">
        <v>891</v>
      </c>
      <c r="F45" t="s">
        <v>891</v>
      </c>
    </row>
    <row r="46" spans="4:6" x14ac:dyDescent="0.2">
      <c r="D46" t="s">
        <v>891</v>
      </c>
      <c r="E46" t="s">
        <v>891</v>
      </c>
      <c r="F46" t="s">
        <v>891</v>
      </c>
    </row>
    <row r="47" spans="4:6" x14ac:dyDescent="0.2">
      <c r="D47" t="s">
        <v>891</v>
      </c>
      <c r="E47" t="s">
        <v>891</v>
      </c>
      <c r="F47" t="s">
        <v>891</v>
      </c>
    </row>
    <row r="48" spans="4:6" x14ac:dyDescent="0.2">
      <c r="D48" t="s">
        <v>891</v>
      </c>
      <c r="E48" t="s">
        <v>891</v>
      </c>
      <c r="F48" t="s">
        <v>891</v>
      </c>
    </row>
    <row r="49" spans="4:6" x14ac:dyDescent="0.2">
      <c r="D49" t="s">
        <v>891</v>
      </c>
      <c r="E49" t="s">
        <v>891</v>
      </c>
      <c r="F49" t="s">
        <v>891</v>
      </c>
    </row>
    <row r="50" spans="4:6" x14ac:dyDescent="0.2">
      <c r="D50" t="s">
        <v>891</v>
      </c>
      <c r="E50" t="s">
        <v>891</v>
      </c>
      <c r="F50" t="s">
        <v>891</v>
      </c>
    </row>
    <row r="51" spans="4:6" x14ac:dyDescent="0.2">
      <c r="D51" t="s">
        <v>891</v>
      </c>
      <c r="E51" t="s">
        <v>891</v>
      </c>
      <c r="F51" t="s">
        <v>891</v>
      </c>
    </row>
    <row r="52" spans="4:6" x14ac:dyDescent="0.2">
      <c r="D52" t="s">
        <v>891</v>
      </c>
      <c r="E52" t="s">
        <v>891</v>
      </c>
      <c r="F52" t="s">
        <v>891</v>
      </c>
    </row>
    <row r="53" spans="4:6" x14ac:dyDescent="0.2">
      <c r="D53" t="s">
        <v>891</v>
      </c>
      <c r="E53" t="s">
        <v>891</v>
      </c>
      <c r="F53" t="s">
        <v>891</v>
      </c>
    </row>
    <row r="54" spans="4:6" x14ac:dyDescent="0.2">
      <c r="D54" t="s">
        <v>891</v>
      </c>
      <c r="E54" t="s">
        <v>891</v>
      </c>
      <c r="F54" t="s">
        <v>891</v>
      </c>
    </row>
    <row r="55" spans="4:6" x14ac:dyDescent="0.2">
      <c r="D55" t="s">
        <v>891</v>
      </c>
      <c r="E55" t="s">
        <v>891</v>
      </c>
      <c r="F55" t="s">
        <v>891</v>
      </c>
    </row>
    <row r="56" spans="4:6" x14ac:dyDescent="0.2">
      <c r="D56" t="s">
        <v>891</v>
      </c>
      <c r="E56" t="s">
        <v>891</v>
      </c>
      <c r="F56" t="s">
        <v>891</v>
      </c>
    </row>
    <row r="57" spans="4:6" x14ac:dyDescent="0.2">
      <c r="D57" t="s">
        <v>891</v>
      </c>
      <c r="E57" t="s">
        <v>891</v>
      </c>
      <c r="F57" t="s">
        <v>891</v>
      </c>
    </row>
    <row r="58" spans="4:6" x14ac:dyDescent="0.2">
      <c r="D58" t="s">
        <v>891</v>
      </c>
      <c r="E58" t="s">
        <v>891</v>
      </c>
      <c r="F58" t="s">
        <v>891</v>
      </c>
    </row>
    <row r="59" spans="4:6" x14ac:dyDescent="0.2">
      <c r="D59" t="s">
        <v>891</v>
      </c>
      <c r="E59" t="s">
        <v>891</v>
      </c>
      <c r="F59" t="s">
        <v>891</v>
      </c>
    </row>
    <row r="60" spans="4:6" x14ac:dyDescent="0.2">
      <c r="D60" t="s">
        <v>891</v>
      </c>
      <c r="E60" t="s">
        <v>891</v>
      </c>
      <c r="F60" t="s">
        <v>891</v>
      </c>
    </row>
    <row r="61" spans="4:6" x14ac:dyDescent="0.2">
      <c r="D61" t="s">
        <v>891</v>
      </c>
      <c r="E61" t="s">
        <v>891</v>
      </c>
      <c r="F61" t="s">
        <v>891</v>
      </c>
    </row>
    <row r="62" spans="4:6" x14ac:dyDescent="0.2">
      <c r="D62" t="s">
        <v>891</v>
      </c>
      <c r="E62" t="s">
        <v>891</v>
      </c>
      <c r="F62" t="s">
        <v>891</v>
      </c>
    </row>
    <row r="63" spans="4:6" x14ac:dyDescent="0.2">
      <c r="D63" t="s">
        <v>891</v>
      </c>
      <c r="E63" t="s">
        <v>891</v>
      </c>
      <c r="F63" t="s">
        <v>891</v>
      </c>
    </row>
    <row r="64" spans="4:6" x14ac:dyDescent="0.2">
      <c r="D64" t="s">
        <v>891</v>
      </c>
      <c r="E64" t="s">
        <v>891</v>
      </c>
      <c r="F64" t="s">
        <v>891</v>
      </c>
    </row>
    <row r="65" spans="4:6" x14ac:dyDescent="0.2">
      <c r="D65" t="s">
        <v>891</v>
      </c>
      <c r="E65" t="s">
        <v>891</v>
      </c>
      <c r="F65" t="s">
        <v>891</v>
      </c>
    </row>
    <row r="66" spans="4:6" x14ac:dyDescent="0.2">
      <c r="D66" t="s">
        <v>891</v>
      </c>
      <c r="E66" t="s">
        <v>891</v>
      </c>
      <c r="F66" t="s">
        <v>891</v>
      </c>
    </row>
    <row r="67" spans="4:6" x14ac:dyDescent="0.2">
      <c r="D67" t="s">
        <v>891</v>
      </c>
      <c r="E67" t="s">
        <v>891</v>
      </c>
      <c r="F67" t="s">
        <v>891</v>
      </c>
    </row>
    <row r="68" spans="4:6" x14ac:dyDescent="0.2">
      <c r="D68" t="s">
        <v>891</v>
      </c>
      <c r="E68" t="s">
        <v>891</v>
      </c>
      <c r="F68" t="s">
        <v>891</v>
      </c>
    </row>
    <row r="69" spans="4:6" x14ac:dyDescent="0.2">
      <c r="D69" t="s">
        <v>891</v>
      </c>
      <c r="E69" t="s">
        <v>891</v>
      </c>
      <c r="F69" t="s">
        <v>891</v>
      </c>
    </row>
    <row r="70" spans="4:6" x14ac:dyDescent="0.2">
      <c r="D70" t="s">
        <v>891</v>
      </c>
      <c r="E70" t="s">
        <v>891</v>
      </c>
      <c r="F70" t="s">
        <v>891</v>
      </c>
    </row>
    <row r="71" spans="4:6" x14ac:dyDescent="0.2">
      <c r="D71" t="s">
        <v>891</v>
      </c>
      <c r="E71" t="s">
        <v>891</v>
      </c>
      <c r="F71" t="s">
        <v>891</v>
      </c>
    </row>
    <row r="72" spans="4:6" x14ac:dyDescent="0.2">
      <c r="D72" t="s">
        <v>891</v>
      </c>
      <c r="E72" t="s">
        <v>891</v>
      </c>
      <c r="F72" t="s">
        <v>891</v>
      </c>
    </row>
    <row r="73" spans="4:6" x14ac:dyDescent="0.2">
      <c r="D73" t="s">
        <v>891</v>
      </c>
      <c r="E73" t="s">
        <v>891</v>
      </c>
      <c r="F73" t="s">
        <v>891</v>
      </c>
    </row>
    <row r="74" spans="4:6" x14ac:dyDescent="0.2">
      <c r="D74" t="s">
        <v>891</v>
      </c>
      <c r="E74" t="s">
        <v>891</v>
      </c>
      <c r="F74" t="s">
        <v>891</v>
      </c>
    </row>
    <row r="75" spans="4:6" x14ac:dyDescent="0.2">
      <c r="D75" t="s">
        <v>891</v>
      </c>
      <c r="E75" t="s">
        <v>891</v>
      </c>
      <c r="F75" t="s">
        <v>891</v>
      </c>
    </row>
    <row r="76" spans="4:6" x14ac:dyDescent="0.2">
      <c r="D76" t="s">
        <v>891</v>
      </c>
      <c r="E76" t="s">
        <v>891</v>
      </c>
      <c r="F76" t="s">
        <v>891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NEW - BMJ Journals Collection -</vt:lpstr>
      <vt:lpstr>Standard Collection</vt:lpstr>
      <vt:lpstr>Products outside the collection</vt:lpstr>
      <vt:lpstr>Essentials Academic ROW</vt:lpstr>
      <vt:lpstr>Open access titles</vt:lpstr>
      <vt:lpstr>Essentials Healthcare ROW</vt:lpstr>
      <vt:lpstr>2024 ARCHIVE journals</vt:lpstr>
      <vt:lpstr>All journals</vt:lpstr>
      <vt:lpstr>IFs</vt:lpstr>
      <vt:lpstr>Alerter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Vladimír Karen</cp:lastModifiedBy>
  <dcterms:created xsi:type="dcterms:W3CDTF">2025-04-02T06:59:59Z</dcterms:created>
  <dcterms:modified xsi:type="dcterms:W3CDTF">2025-04-03T14:18:20Z</dcterms:modified>
</cp:coreProperties>
</file>